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.guide-forest\Documents\Pro Isa\INFRA\Consultations\02 - MAPA  travaux génie civil - Stations Service\02 - DCE\ATTRI et ses annexes\"/>
    </mc:Choice>
  </mc:AlternateContent>
  <bookViews>
    <workbookView xWindow="0" yWindow="0" windowWidth="28800" windowHeight="11010" tabRatio="500"/>
  </bookViews>
  <sheets>
    <sheet name="LOT 01 VRD ET GENIE CIVIL" sheetId="1" r:id="rId1"/>
    <sheet name="LOT 02 BATIMENT" sheetId="5" r:id="rId2"/>
    <sheet name="LOT 03 ELECTRICITE" sheetId="9" r:id="rId3"/>
    <sheet name="LOT 04 METALLERIE" sheetId="13" r:id="rId4"/>
    <sheet name="Total de l_affaire" sheetId="17" r:id="rId5"/>
  </sheets>
  <definedNames>
    <definedName name="_xlnm.Print_Titles" localSheetId="0">'LOT 01 VRD ET GENIE CIVIL'!$1:$6</definedName>
    <definedName name="_xlnm.Print_Titles" localSheetId="1">'LOT 02 BATIMENT'!$1:$6</definedName>
    <definedName name="_xlnm.Print_Titles" localSheetId="2">'LOT 03 ELECTRICITE'!$1:$6</definedName>
    <definedName name="_xlnm.Print_Titles" localSheetId="3">'LOT 04 METALLERIE'!$1:$6</definedName>
    <definedName name="_xlnm.Print_Titles" localSheetId="4">'Total de l_affaire'!$1:$6</definedName>
  </definedNames>
  <calcPr calcId="162913" refMode="R1C1" iterateCount="1"/>
</workbook>
</file>

<file path=xl/calcChain.xml><?xml version="1.0" encoding="utf-8"?>
<calcChain xmlns="http://schemas.openxmlformats.org/spreadsheetml/2006/main">
  <c r="M15" i="13" l="1"/>
  <c r="M12" i="13"/>
  <c r="M14" i="13" s="1"/>
  <c r="M83" i="9"/>
  <c r="M82" i="9"/>
  <c r="M81" i="9"/>
  <c r="M78" i="9"/>
  <c r="M77" i="9"/>
  <c r="M76" i="9"/>
  <c r="M75" i="9"/>
  <c r="M74" i="9"/>
  <c r="M73" i="9"/>
  <c r="M72" i="9"/>
  <c r="M71" i="9"/>
  <c r="M70" i="9"/>
  <c r="M69" i="9"/>
  <c r="M68" i="9"/>
  <c r="M66" i="9"/>
  <c r="M64" i="9"/>
  <c r="M63" i="9"/>
  <c r="M62" i="9"/>
  <c r="M60" i="9"/>
  <c r="M59" i="9"/>
  <c r="M58" i="9"/>
  <c r="M54" i="9"/>
  <c r="M53" i="9"/>
  <c r="M51" i="9"/>
  <c r="M47" i="9"/>
  <c r="M46" i="9"/>
  <c r="M44" i="9"/>
  <c r="M43" i="9"/>
  <c r="M41" i="9"/>
  <c r="M40" i="9"/>
  <c r="M38" i="9"/>
  <c r="M37" i="9"/>
  <c r="M36" i="9"/>
  <c r="M34" i="9"/>
  <c r="M33" i="9"/>
  <c r="M32" i="9"/>
  <c r="M30" i="9"/>
  <c r="M29" i="9"/>
  <c r="M27" i="9"/>
  <c r="M25" i="9"/>
  <c r="M55" i="9"/>
  <c r="M22" i="9"/>
  <c r="M20" i="9"/>
  <c r="M18" i="9"/>
  <c r="M17" i="9"/>
  <c r="M86" i="9" s="1"/>
  <c r="M16" i="9"/>
  <c r="M12" i="9"/>
  <c r="M11" i="9"/>
  <c r="M74" i="5"/>
  <c r="M73" i="5"/>
  <c r="M75" i="5"/>
  <c r="M70" i="5"/>
  <c r="M69" i="5"/>
  <c r="M68" i="5"/>
  <c r="M66" i="5"/>
  <c r="M65" i="5"/>
  <c r="M64" i="5"/>
  <c r="M60" i="5"/>
  <c r="M58" i="5"/>
  <c r="M57" i="5"/>
  <c r="M71" i="5" s="1"/>
  <c r="M53" i="5"/>
  <c r="M48" i="5"/>
  <c r="M43" i="5"/>
  <c r="M44" i="5" s="1"/>
  <c r="M41" i="5"/>
  <c r="M38" i="5"/>
  <c r="M39" i="5"/>
  <c r="M35" i="5"/>
  <c r="M36" i="5"/>
  <c r="M32" i="5"/>
  <c r="M76" i="5" s="1"/>
  <c r="M33" i="5"/>
  <c r="M29" i="5"/>
  <c r="M30" i="5"/>
  <c r="M26" i="5"/>
  <c r="M25" i="5"/>
  <c r="M77" i="5" s="1"/>
  <c r="M24" i="5"/>
  <c r="M20" i="5"/>
  <c r="M19" i="5"/>
  <c r="M21" i="5"/>
  <c r="M11" i="5"/>
  <c r="M105" i="1"/>
  <c r="M102" i="1"/>
  <c r="M101" i="1"/>
  <c r="M100" i="1"/>
  <c r="M92" i="1"/>
  <c r="M93" i="1"/>
  <c r="M89" i="1"/>
  <c r="M90" i="1"/>
  <c r="M86" i="1"/>
  <c r="M87" i="1"/>
  <c r="M81" i="1"/>
  <c r="M80" i="1"/>
  <c r="M79" i="1"/>
  <c r="M75" i="1"/>
  <c r="M74" i="1"/>
  <c r="M71" i="1"/>
  <c r="M72" i="1" s="1"/>
  <c r="M67" i="1"/>
  <c r="M65" i="1"/>
  <c r="M64" i="1"/>
  <c r="M62" i="1"/>
  <c r="M60" i="1"/>
  <c r="M58" i="1"/>
  <c r="M68" i="1"/>
  <c r="M54" i="1"/>
  <c r="M53" i="1"/>
  <c r="M51" i="1"/>
  <c r="M55" i="1"/>
  <c r="M46" i="1"/>
  <c r="M44" i="1"/>
  <c r="M42" i="1"/>
  <c r="M47" i="1"/>
  <c r="M37" i="1"/>
  <c r="M35" i="1"/>
  <c r="M38" i="1"/>
  <c r="M30" i="1"/>
  <c r="M29" i="1"/>
  <c r="M27" i="1"/>
  <c r="M26" i="1"/>
  <c r="M23" i="1"/>
  <c r="M22" i="1"/>
  <c r="M21" i="1"/>
  <c r="M20" i="1"/>
  <c r="M19" i="1"/>
  <c r="M18" i="1"/>
  <c r="M17" i="1"/>
  <c r="M13" i="1"/>
  <c r="M12" i="1"/>
  <c r="M95" i="1" s="1"/>
  <c r="M8" i="17" s="1"/>
  <c r="M11" i="1"/>
  <c r="M27" i="5" l="1"/>
  <c r="M78" i="5"/>
  <c r="M23" i="9"/>
  <c r="M14" i="1"/>
  <c r="M31" i="1"/>
  <c r="M79" i="9"/>
  <c r="M84" i="9"/>
  <c r="M16" i="13"/>
  <c r="M76" i="1"/>
  <c r="M82" i="1"/>
  <c r="M94" i="1"/>
  <c r="M103" i="1"/>
  <c r="M13" i="9"/>
  <c r="M85" i="9"/>
  <c r="M87" i="9" s="1"/>
  <c r="M104" i="1"/>
  <c r="M106" i="1" s="1"/>
  <c r="M13" i="13"/>
  <c r="M12" i="5"/>
  <c r="M7" i="17" l="1"/>
  <c r="M9" i="17" s="1"/>
  <c r="M96" i="1"/>
</calcChain>
</file>

<file path=xl/sharedStrings.xml><?xml version="1.0" encoding="utf-8"?>
<sst xmlns="http://schemas.openxmlformats.org/spreadsheetml/2006/main" count="640" uniqueCount="466">
  <si>
    <t>Décomposition du Prix Global et Forfaitaire - PRO</t>
  </si>
  <si>
    <t>SEO_FUEL_PHASE 1</t>
  </si>
  <si>
    <t>LOT n°01. VRD ET GENIE CIVIL</t>
  </si>
  <si>
    <t>30/10/2025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</si>
  <si>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</si>
  <si>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</si>
  <si>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</si>
  <si>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</si>
  <si>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</si>
  <si>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</si>
  <si>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</si>
  <si>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</si>
  <si>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</si>
  <si>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</si>
  <si>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</si>
  <si>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VRD ET GENIE CIVIL</t>
  </si>
  <si>
    <t>01.2</t>
  </si>
  <si>
    <t>DESCRIPTION DES TRAVAUX</t>
  </si>
  <si>
    <t>01.2.1</t>
  </si>
  <si>
    <t>ETUDES</t>
  </si>
  <si>
    <t>01.2.1.1</t>
  </si>
  <si>
    <t>Etudes d'exécution</t>
  </si>
  <si>
    <t>ens</t>
  </si>
  <si>
    <t>01.2.1.2</t>
  </si>
  <si>
    <t>Constat d'huissier</t>
  </si>
  <si>
    <t>01.2.1.3</t>
  </si>
  <si>
    <t>Dossier d'ouvrages exécutés</t>
  </si>
  <si>
    <t>Sous-Total HT de ETUDES</t>
  </si>
  <si>
    <t>01.2.2</t>
  </si>
  <si>
    <t>INSTALLATION DE CHANTIER</t>
  </si>
  <si>
    <t>01.2.2.1</t>
  </si>
  <si>
    <t>PRÉPARATION ET CONFORTATION</t>
  </si>
  <si>
    <t>01.2.2.1.1</t>
  </si>
  <si>
    <t>BUREAUX DE CHANTIER</t>
  </si>
  <si>
    <t>sem</t>
  </si>
  <si>
    <t>01.2.2.1.2</t>
  </si>
  <si>
    <t>INSTALLATIONS SANITAIRES</t>
  </si>
  <si>
    <t>01.2.2.1.3</t>
  </si>
  <si>
    <t>BUNGALOW VESTIAIRE</t>
  </si>
  <si>
    <t>01.2.2.1.4</t>
  </si>
  <si>
    <t>REFECTOIRE</t>
  </si>
  <si>
    <t>01.2.2.1.8</t>
  </si>
  <si>
    <t>LAVAGE VOIRIES PAR BALAYEUSE</t>
  </si>
  <si>
    <t>u</t>
  </si>
  <si>
    <t>01.2.2.1.9</t>
  </si>
  <si>
    <t>BENNES</t>
  </si>
  <si>
    <t>01.2.2.1.10</t>
  </si>
  <si>
    <t>CONTAINERS DE STOCKAGE</t>
  </si>
  <si>
    <t>01.2.2.2</t>
  </si>
  <si>
    <t>PROTECTIONS</t>
  </si>
  <si>
    <t>01.2.2.2.1</t>
  </si>
  <si>
    <t>BALISAGE</t>
  </si>
  <si>
    <t>01.2.2.2.1.1</t>
  </si>
  <si>
    <t>Signalisation réglementaire pour la protection du public extérieur au chantier</t>
  </si>
  <si>
    <t>ft</t>
  </si>
  <si>
    <t>01.2.2.2.1.2</t>
  </si>
  <si>
    <t>Panneau de chantier</t>
  </si>
  <si>
    <t>01.2.2.2.2</t>
  </si>
  <si>
    <t>CLÔTURE DE CHANTIER</t>
  </si>
  <si>
    <t>01.2.2.2.2.1</t>
  </si>
  <si>
    <t>Clôtures de chantier type barrières HERAS Hauteur 2m</t>
  </si>
  <si>
    <t>ml</t>
  </si>
  <si>
    <t>01.2.2.2.3</t>
  </si>
  <si>
    <t>BALIROAD</t>
  </si>
  <si>
    <t>Sous-Total HT de INSTALLATION DE CHANTIER</t>
  </si>
  <si>
    <t>01.2.3</t>
  </si>
  <si>
    <t>TRAVAUX PREPARATOIRES</t>
  </si>
  <si>
    <t>01.2.3.1</t>
  </si>
  <si>
    <t>DEPOSE / DEMOLITIONS DIVERSES</t>
  </si>
  <si>
    <t>01.2.3.1.1</t>
  </si>
  <si>
    <t>Ilôt de distribution</t>
  </si>
  <si>
    <t>01.2.3.1.1.1</t>
  </si>
  <si>
    <t>Dépose de chaise de distributeur</t>
  </si>
  <si>
    <t>01.2.3.1.2</t>
  </si>
  <si>
    <t>Réseaux de tuyauteries pétrolières</t>
  </si>
  <si>
    <t>01.2.3.1.2.1</t>
  </si>
  <si>
    <t>Extraction et évacuation des tuyauteries</t>
  </si>
  <si>
    <t>Sous-Total HT de TRAVAUX PREPARATOIRES</t>
  </si>
  <si>
    <t>01.2.4</t>
  </si>
  <si>
    <t>TERRASSEMENT</t>
  </si>
  <si>
    <t>01.2.4.1</t>
  </si>
  <si>
    <t>TRANCHEES</t>
  </si>
  <si>
    <t>01.2.4.1.1</t>
  </si>
  <si>
    <t>Tranchée en espace vert</t>
  </si>
  <si>
    <t>01.2.4.1.1.1</t>
  </si>
  <si>
    <t>Tranchées - Largeur 0,60m</t>
  </si>
  <si>
    <t>01.2.4.1.2</t>
  </si>
  <si>
    <t>Tranchée sur voirie</t>
  </si>
  <si>
    <t>01.2.4.1.2.1</t>
  </si>
  <si>
    <t>01.2.4.1.3</t>
  </si>
  <si>
    <t>Tranchée sur dalle béton</t>
  </si>
  <si>
    <t>01.2.4.1.3.1</t>
  </si>
  <si>
    <t>Sous-Total HT de TERRASSEMENT</t>
  </si>
  <si>
    <t>01.2.5</t>
  </si>
  <si>
    <t>RESEAUX DIVERS</t>
  </si>
  <si>
    <t>01.2.5.1</t>
  </si>
  <si>
    <t>RESEAUX ELECTRIQUES ET D'ECLAIRAGE</t>
  </si>
  <si>
    <t>01.2.5.1.1</t>
  </si>
  <si>
    <t>Fourreaux Type TPC 10 Rouge avec Tire Fil</t>
  </si>
  <si>
    <t>01.2.5.1.1.1</t>
  </si>
  <si>
    <t>Fourreaux Type TPC 10 Rouge avec Tire Fil Ø63</t>
  </si>
  <si>
    <t>01.2.5.1.2</t>
  </si>
  <si>
    <t>Regards</t>
  </si>
  <si>
    <t>01.2.5.1.2.1</t>
  </si>
  <si>
    <t>Regard électrique de tirage 0,40 x 0,40 en béton préfabriqué ou coulé sur place, compris tampon en fonte C250</t>
  </si>
  <si>
    <t>01.2.5.1.2.2</t>
  </si>
  <si>
    <t>Regard électrique de tirage 0,40 x 0,40 en béton préfabriqué ou coulé sur place, compris tampon en fonte D400</t>
  </si>
  <si>
    <t>Sous-Total HT de RESEAUX DIVERS</t>
  </si>
  <si>
    <t>01.2.6</t>
  </si>
  <si>
    <t>SIGNALETIQUE</t>
  </si>
  <si>
    <t>01.2.6.1</t>
  </si>
  <si>
    <t>Signalisation verticale</t>
  </si>
  <si>
    <t>01.2.6.1.1</t>
  </si>
  <si>
    <t>Panneau sens interdit B1</t>
  </si>
  <si>
    <t>01.2.6.2</t>
  </si>
  <si>
    <t>Signalisation horizontale marquage peinture</t>
  </si>
  <si>
    <t>01.2.6.2.1</t>
  </si>
  <si>
    <t>Marquage au sol des flèches directionnelles - 4m x 0.70 m</t>
  </si>
  <si>
    <t>01.2.6.3</t>
  </si>
  <si>
    <t>Signalétique sur auvent</t>
  </si>
  <si>
    <t>01.2.6.3.1</t>
  </si>
  <si>
    <t>Enseignes Dibond sur auvent</t>
  </si>
  <si>
    <t>01.2.6.3.2</t>
  </si>
  <si>
    <t>Panneau sous auvent</t>
  </si>
  <si>
    <t>01.2.6.3.2.1</t>
  </si>
  <si>
    <t>Panneau hauteur limitée</t>
  </si>
  <si>
    <t>01.2.6.3.2.2</t>
  </si>
  <si>
    <t>Panneaux sens interdit</t>
  </si>
  <si>
    <t>01.2.6.4</t>
  </si>
  <si>
    <t>Signalétique sur îlot</t>
  </si>
  <si>
    <t>01.2.6.4.1</t>
  </si>
  <si>
    <t>Panneau tête d'îlot</t>
  </si>
  <si>
    <t>Sous-Total HT de SIGNALETIQUE</t>
  </si>
  <si>
    <t>01.2.7</t>
  </si>
  <si>
    <t>MASSIFS</t>
  </si>
  <si>
    <t>01.2.7.1</t>
  </si>
  <si>
    <t>PANNEAU DE SIGNALISATION</t>
  </si>
  <si>
    <t>01.2.7.1.1</t>
  </si>
  <si>
    <t>Massifs pour les panneaux de signalisation</t>
  </si>
  <si>
    <t>Sous-Total HT de MASSIFS</t>
  </si>
  <si>
    <t>01.2.8</t>
  </si>
  <si>
    <t>DALLAGE</t>
  </si>
  <si>
    <t>01.2.8.1</t>
  </si>
  <si>
    <t>Dallage en béton armé finition balayée fin</t>
  </si>
  <si>
    <t>01.2.8.1.1</t>
  </si>
  <si>
    <t>Dalle piste de distribution</t>
  </si>
  <si>
    <t>m²</t>
  </si>
  <si>
    <t>Sous-Total HT de DALLAGE</t>
  </si>
  <si>
    <t>01.2.9</t>
  </si>
  <si>
    <t>ILOTS</t>
  </si>
  <si>
    <t>01.2.9.1</t>
  </si>
  <si>
    <t>Aménagement d'îlot</t>
  </si>
  <si>
    <t>01.2.9.1.1</t>
  </si>
  <si>
    <t>Scellement de chaise d'appareil de distribution</t>
  </si>
  <si>
    <t>01.2.9.1.2</t>
  </si>
  <si>
    <t>Réfection d'îlot de distribution existant</t>
  </si>
  <si>
    <t>01.2.9.1.3</t>
  </si>
  <si>
    <t>Agrandissement d'îlot de distribution</t>
  </si>
  <si>
    <t>Sous-Total HT de ILOTS</t>
  </si>
  <si>
    <t>01.2.10</t>
  </si>
  <si>
    <t>TRAVAUX DE REFECTION</t>
  </si>
  <si>
    <t>01.2.10.1</t>
  </si>
  <si>
    <t>Auvent</t>
  </si>
  <si>
    <t>01.2.10.1.1</t>
  </si>
  <si>
    <t>Nettoyage et peinture</t>
  </si>
  <si>
    <t>01.2.10.1.1.1</t>
  </si>
  <si>
    <t>Bandeau</t>
  </si>
  <si>
    <t>Sous-Total HT de TRAVAUX DE REFECTION</t>
  </si>
  <si>
    <t>01.2.11</t>
  </si>
  <si>
    <t>RESERVOIR</t>
  </si>
  <si>
    <t>01.2.11.1</t>
  </si>
  <si>
    <t>Reprise de la peinture et de l'étanchéité de regards de trous d'homme</t>
  </si>
  <si>
    <t>Sous-Total HT de RESERVOIR</t>
  </si>
  <si>
    <t>01.2.12</t>
  </si>
  <si>
    <t>NETTOYAGE</t>
  </si>
  <si>
    <t>01.2.12.1</t>
  </si>
  <si>
    <t>Nettoyage et remise en état après travaux</t>
  </si>
  <si>
    <t>Sous-Total HT de NETTOYAGE</t>
  </si>
  <si>
    <t>MONTANT HT - 01 - VRD ET GENIE CIVIL</t>
  </si>
  <si>
    <t>MONTANT TVA - 20,00%</t>
  </si>
  <si>
    <t>MONTANT TTC - 01 - VRD ET GENIE CIVIL</t>
  </si>
  <si>
    <t>PRESTATIONS SPECIFIQUES</t>
  </si>
  <si>
    <t>01.2.2.1.5</t>
  </si>
  <si>
    <t>POINT D'EAU</t>
  </si>
  <si>
    <t>01.2.2.1.6</t>
  </si>
  <si>
    <t>SYSTEME DE RECUPERATION DES EAUX USEES DE LA BASE VIE</t>
  </si>
  <si>
    <t>01.2.2.1.7</t>
  </si>
  <si>
    <t>MISE EN PLACE D'UN GROUPE ELECTROGENE</t>
  </si>
  <si>
    <t xml:space="preserve">Total Prestations Spécifiques </t>
  </si>
  <si>
    <t>TOTAL HT TOUTES PRESTATIONS SPECIFIQUES</t>
  </si>
  <si>
    <t>TOTAL TVA 20,00 %</t>
  </si>
  <si>
    <t>TOTAL TTC TOUTES PRESTATIONS SPECIFIQUES</t>
  </si>
  <si>
    <t>LOT n°02. BATIMENT</t>
  </si>
  <si>
    <t>02</t>
  </si>
  <si>
    <t>BATIMENT</t>
  </si>
  <si>
    <t>02.1</t>
  </si>
  <si>
    <t>PRESCRIPTIONS GÉNÉRALES</t>
  </si>
  <si>
    <t>02.1.1</t>
  </si>
  <si>
    <t>CLAUSES GENERALES</t>
  </si>
  <si>
    <t>02.1.1.1</t>
  </si>
  <si>
    <t>NORMES ET REGLEMENTS PLOMBERIE</t>
  </si>
  <si>
    <t>Sous-Total HT de CLAUSES GENERALES</t>
  </si>
  <si>
    <t>02.1.2</t>
  </si>
  <si>
    <t>PRESCRIPTIONS TECHNIQUES PARTICULIERES</t>
  </si>
  <si>
    <t>02.1.3</t>
  </si>
  <si>
    <t>PRESENTATION DES OFFRES</t>
  </si>
  <si>
    <t>02.1.4</t>
  </si>
  <si>
    <t>BASES DE CALCUL ET DIMENSIONNEMENTS PLOMBERIE</t>
  </si>
  <si>
    <t>02.1.5</t>
  </si>
  <si>
    <t>BASES DE CALCULS - DIMENSIONNEMENTS CVC</t>
  </si>
  <si>
    <t>02.2</t>
  </si>
  <si>
    <t>02.2.1</t>
  </si>
  <si>
    <t>02.2.1.1</t>
  </si>
  <si>
    <t>02.2.1.2</t>
  </si>
  <si>
    <t>02.2.2</t>
  </si>
  <si>
    <t>02.2.2.1</t>
  </si>
  <si>
    <t>DÉMOLITION</t>
  </si>
  <si>
    <t>02.2.2.1.1</t>
  </si>
  <si>
    <t>Tranchées pour réseaux d'évacuation</t>
  </si>
  <si>
    <t>02.2.2.1.2</t>
  </si>
  <si>
    <t>Pénétrations</t>
  </si>
  <si>
    <t>02.2.2.1.3</t>
  </si>
  <si>
    <t>Démolition de cloisons</t>
  </si>
  <si>
    <t>02.2.3</t>
  </si>
  <si>
    <t>MAÇONNERIE</t>
  </si>
  <si>
    <t>02.2.3.1</t>
  </si>
  <si>
    <t>Ragréage de sol autolissant jusqu'à 10mm</t>
  </si>
  <si>
    <t>Sous-Total HT de MAÇONNERIE</t>
  </si>
  <si>
    <t>02.2.4</t>
  </si>
  <si>
    <t>CLOISONNEMENT</t>
  </si>
  <si>
    <t>02.2.4.1</t>
  </si>
  <si>
    <t>Cloison 72/48 avec plaque de plâtre BA13 hydrofuge</t>
  </si>
  <si>
    <t>Sous-Total HT de CLOISONNEMENT</t>
  </si>
  <si>
    <t>02.2.5</t>
  </si>
  <si>
    <t>REVETEMENT MURAUX</t>
  </si>
  <si>
    <t>02.2.5.1</t>
  </si>
  <si>
    <t>Faïence Grès Cérame 20x20 cm - Couleur blanche</t>
  </si>
  <si>
    <t>Sous-Total HT de REVETEMENT MURAUX</t>
  </si>
  <si>
    <t>02.2.6</t>
  </si>
  <si>
    <t>PEINTURE</t>
  </si>
  <si>
    <t>02.2.6.1</t>
  </si>
  <si>
    <t>Peinture sur plaque de plâtre BA13, couleur Blanc RAL 9016</t>
  </si>
  <si>
    <t>Sous-Total HT de PEINTURE</t>
  </si>
  <si>
    <t>02.2.7</t>
  </si>
  <si>
    <t>REVETEMENT DE SOL</t>
  </si>
  <si>
    <t>02.2.7.1</t>
  </si>
  <si>
    <t>Seuil</t>
  </si>
  <si>
    <t>02.2.7.2</t>
  </si>
  <si>
    <t>Sol dur</t>
  </si>
  <si>
    <t>02.2.7.2.1</t>
  </si>
  <si>
    <t>Carrelage Grès Cérame 40x40cm - Couleur à définir par le MOA</t>
  </si>
  <si>
    <t>Sous-Total HT de REVETEMENT DE SOL</t>
  </si>
  <si>
    <t>02.2.8</t>
  </si>
  <si>
    <t>PLOMBERIE</t>
  </si>
  <si>
    <t>02.2.8.1</t>
  </si>
  <si>
    <t>RESEAUX DE DISTRIBUTION EF ET ECS</t>
  </si>
  <si>
    <t>02.2.8.1.1</t>
  </si>
  <si>
    <t>Eau Froide</t>
  </si>
  <si>
    <t>02.2.8.1.1.1</t>
  </si>
  <si>
    <t>Tuyauterie Eau Froide 12/17</t>
  </si>
  <si>
    <t>Localisation</t>
  </si>
  <si>
    <t>Lave-mains</t>
  </si>
  <si>
    <t>Toilette</t>
  </si>
  <si>
    <t>Douche</t>
  </si>
  <si>
    <t>02.2.8.1.2</t>
  </si>
  <si>
    <t>Eau Chaude Sanitaire</t>
  </si>
  <si>
    <t>02.2.8.1.2.1</t>
  </si>
  <si>
    <t>Tuyauterie Eau Chaude Sanitaire 12/17</t>
  </si>
  <si>
    <t>Lave-main</t>
  </si>
  <si>
    <t>02.2.8.1.3</t>
  </si>
  <si>
    <t>Collecteur</t>
  </si>
  <si>
    <t>02.2.8.1.3.1</t>
  </si>
  <si>
    <t>Collecteur Eau Froide</t>
  </si>
  <si>
    <t>02.2.8.1.3.2</t>
  </si>
  <si>
    <t>Collecteur Eau Chaude</t>
  </si>
  <si>
    <t>02.2.8.2</t>
  </si>
  <si>
    <t>EVACUATIONS</t>
  </si>
  <si>
    <t>02.2.8.2.1</t>
  </si>
  <si>
    <t>Evacuations PVC diamètre 50</t>
  </si>
  <si>
    <t>Lave-mains - Principe 2</t>
  </si>
  <si>
    <t>Douche - Principe 1</t>
  </si>
  <si>
    <t>02.2.8.3</t>
  </si>
  <si>
    <t>EQUIPEMENTS ET ROBINETTERIE</t>
  </si>
  <si>
    <t>02.2.8.3.1</t>
  </si>
  <si>
    <t>Fourniture et pose d'un compteur d'eau dans le local technique</t>
  </si>
  <si>
    <t>02.2.8.3.2</t>
  </si>
  <si>
    <t>Colonne de douche</t>
  </si>
  <si>
    <t>02.2.8.3.3</t>
  </si>
  <si>
    <t>Bac à douche céramique 800mm x 800mm</t>
  </si>
  <si>
    <t>02.2.8.4</t>
  </si>
  <si>
    <t>MISE EN SERVICE</t>
  </si>
  <si>
    <t>02.2.8.4.1</t>
  </si>
  <si>
    <t>Désinfection</t>
  </si>
  <si>
    <t>02.2.8.4.2</t>
  </si>
  <si>
    <t>Mise en charge - mise en eau - essais</t>
  </si>
  <si>
    <t>02.2.8.4.3</t>
  </si>
  <si>
    <t>Réglages - mise en service - contrôles</t>
  </si>
  <si>
    <t>Sous-Total HT de PLOMBERIE</t>
  </si>
  <si>
    <t>02.2.9</t>
  </si>
  <si>
    <t>02.2.9.1</t>
  </si>
  <si>
    <t>Nettoyage en cours de chantier</t>
  </si>
  <si>
    <t>02.2.9.2</t>
  </si>
  <si>
    <t>MONTANT HT - 02 - BATIMENT</t>
  </si>
  <si>
    <t>MONTANT TTC - 02 - BATIMENT</t>
  </si>
  <si>
    <t>LOT n°03. ELECTRICITE</t>
  </si>
  <si>
    <t>03</t>
  </si>
  <si>
    <t>ELECTRICITE</t>
  </si>
  <si>
    <t>03.2</t>
  </si>
  <si>
    <t>03.2.1</t>
  </si>
  <si>
    <t>ETUDES D'EXECUTION</t>
  </si>
  <si>
    <t>03.2.1.1</t>
  </si>
  <si>
    <t>Etudes et dimensionnement des installations</t>
  </si>
  <si>
    <t>03.2.1.2</t>
  </si>
  <si>
    <t>Dossier technique, plans, schémas et notes de calcul</t>
  </si>
  <si>
    <t>Sous-Total HT de ETUDES D'EXECUTION</t>
  </si>
  <si>
    <t>03.2.2</t>
  </si>
  <si>
    <t>03.2.2.1</t>
  </si>
  <si>
    <t>03.2.2.1.1</t>
  </si>
  <si>
    <t>TABLEAU ELECTRIQUE DE CHANTIER</t>
  </si>
  <si>
    <t>03.2.2.1.2</t>
  </si>
  <si>
    <t>ALIMENTATION ELECTRIQUE DES INSTALLATIONS DE CHANTIER</t>
  </si>
  <si>
    <t>03.2.2.2</t>
  </si>
  <si>
    <t>Repérage des installations existantes</t>
  </si>
  <si>
    <t>03.2.2.3</t>
  </si>
  <si>
    <t>NEUTRALISATION ET MISE EN SECURITE</t>
  </si>
  <si>
    <t>03.2.2.3.1</t>
  </si>
  <si>
    <t>Déconnexion au TGBT des câbles d'alimentation des équipements à déposer</t>
  </si>
  <si>
    <t>03.2.2.4</t>
  </si>
  <si>
    <t>DEPOSE</t>
  </si>
  <si>
    <t>03.2.2.4.1</t>
  </si>
  <si>
    <t>Dépose des luminaires existants sous auvent</t>
  </si>
  <si>
    <t>03.2.3</t>
  </si>
  <si>
    <t>SPECIFICATIONS TECHNIQUES COURANTS FORTS</t>
  </si>
  <si>
    <t>03.2.3.1</t>
  </si>
  <si>
    <t>Origine des installations</t>
  </si>
  <si>
    <t>PM</t>
  </si>
  <si>
    <t>03.2.3.2</t>
  </si>
  <si>
    <t>Mises à la terre</t>
  </si>
  <si>
    <t>03.2.3.2.1</t>
  </si>
  <si>
    <t>Vérification et mise en conformité des liaisons équipotentielles et mise à la terre</t>
  </si>
  <si>
    <t>03.2.3.2.2</t>
  </si>
  <si>
    <t>Câble HO7 Z1-R Vert/Jaune</t>
  </si>
  <si>
    <t>03.2.3.2.2.1</t>
  </si>
  <si>
    <t>Câble HO7 Z1-R 16mm² Vert/Jaune</t>
  </si>
  <si>
    <t>03.2.3.2.3</t>
  </si>
  <si>
    <t>Repérage et étiquetage des terres</t>
  </si>
  <si>
    <t>03.2.3.3</t>
  </si>
  <si>
    <t>Cheminements et distribution</t>
  </si>
  <si>
    <t>03.2.3.3.1</t>
  </si>
  <si>
    <t>Réservations</t>
  </si>
  <si>
    <t>03.2.3.3.1.1</t>
  </si>
  <si>
    <t>Moussage des fourreaux et sablage des regards</t>
  </si>
  <si>
    <t>03.2.3.3.2</t>
  </si>
  <si>
    <t>Câblage des installations</t>
  </si>
  <si>
    <t>03.2.3.3.2.1</t>
  </si>
  <si>
    <t>Câblage des éléments du Local Technique</t>
  </si>
  <si>
    <t>03.2.3.3.2.1.1</t>
  </si>
  <si>
    <t>Alimentation colonne de signalisation en câble FR-N1 X6 G3-U 3G1.5mm²</t>
  </si>
  <si>
    <t>03.2.3.3.2.1.2</t>
  </si>
  <si>
    <t>Alimentation alarme sonore en câble FR-N1 X6 G3-U 3G1.5mm²</t>
  </si>
  <si>
    <t>03.2.3.3.2.1.3</t>
  </si>
  <si>
    <t>Alimentation console de jaugeage en câble FR-N1 X6 G3-U 3G2.5mm²</t>
  </si>
  <si>
    <t>03.2.3.3.2.2</t>
  </si>
  <si>
    <t>Câblage des appareils distributeurs AdBlue</t>
  </si>
  <si>
    <t>03.2.3.3.2.2.1</t>
  </si>
  <si>
    <t>Alimentation du groupe pompe en câble FR-N1 X6 G3-U 3G2.5mm²</t>
  </si>
  <si>
    <t>03.2.3.3.2.2.2</t>
  </si>
  <si>
    <t>Alimentation du chauffage de l'appareil distributeur en câble FR-N1 X6 G3-U 3G2.5mm²</t>
  </si>
  <si>
    <t>03.2.3.3.2.3</t>
  </si>
  <si>
    <t>Câblage bulk AdBlue</t>
  </si>
  <si>
    <t>03.2.3.3.2.3.1</t>
  </si>
  <si>
    <t>Alimentation de la pompe immergée en câble FR-N1 X6 G3-U 5G4mm²</t>
  </si>
  <si>
    <t>03.2.3.3.2.3.2</t>
  </si>
  <si>
    <t>Alimentation chauffage du bulk en câble FR-N1 X6 G3-U 3G2.5mm²</t>
  </si>
  <si>
    <t>03.2.3.3.2.4</t>
  </si>
  <si>
    <t>Câblage de la borne de gestion</t>
  </si>
  <si>
    <t>03.2.3.3.2.4.1</t>
  </si>
  <si>
    <t>Alimentation de la borne de gestion en câble FR-N1 X6 G3-U 3G2.5mm²</t>
  </si>
  <si>
    <t>03.2.3.3.2.4.2</t>
  </si>
  <si>
    <t>Alimentation du chauffage de la borne de gestion en câble FR-N1 X6 G3-U 3G2.5mm²</t>
  </si>
  <si>
    <t>03.2.3.4</t>
  </si>
  <si>
    <t>Equipements divers</t>
  </si>
  <si>
    <t>03.2.3.4.1</t>
  </si>
  <si>
    <t>Eclairage</t>
  </si>
  <si>
    <t>03.2.3.4.1.1</t>
  </si>
  <si>
    <t>Eclairage extérieur</t>
  </si>
  <si>
    <t>03.2.3.4.1.1.1</t>
  </si>
  <si>
    <t>Eclairage auvents</t>
  </si>
  <si>
    <t>03.2.3.4.2</t>
  </si>
  <si>
    <t>Equipements de secours et d'alarme</t>
  </si>
  <si>
    <t>03.2.3.4.2.1</t>
  </si>
  <si>
    <t>Colonne de signalisation tricolore lumineuse</t>
  </si>
  <si>
    <t>03.2.3.4.2.2</t>
  </si>
  <si>
    <t>Alarme sonore</t>
  </si>
  <si>
    <t>Sous-Total HT de SPECIFICATIONS TECHNIQUES COURANTS FORTS</t>
  </si>
  <si>
    <t>03.2.4</t>
  </si>
  <si>
    <t>SPECIFICATIONS TECHNIQUES COURANTS FAIBLES</t>
  </si>
  <si>
    <t>03.2.4.1</t>
  </si>
  <si>
    <t>Report d'alarme</t>
  </si>
  <si>
    <t>03.2.4.1.1</t>
  </si>
  <si>
    <t>Report d'alarmes via transmetteur téléphonique 4G</t>
  </si>
  <si>
    <t>03.2.4.1.2</t>
  </si>
  <si>
    <t>Conservation des reports d'alarmes existants</t>
  </si>
  <si>
    <t>03.2.4.1.3</t>
  </si>
  <si>
    <t>Câble Unitronic Catégorie 7 SFTP 1x10 paires</t>
  </si>
  <si>
    <t>03.2.4.2</t>
  </si>
  <si>
    <t>Contact pistolet</t>
  </si>
  <si>
    <t>03.2.4.2.1</t>
  </si>
  <si>
    <t>Liaison contact pistolet en câble FR-N1 X6 G3-U 2x1.5mm²</t>
  </si>
  <si>
    <t>03.2.4.3</t>
  </si>
  <si>
    <t>Transmission des appareils distributeurs</t>
  </si>
  <si>
    <t>03.2.4.3.1</t>
  </si>
  <si>
    <t>Câble Unitronic Catégorie 7 SFTP 1x4 paires</t>
  </si>
  <si>
    <t>03.2.4.4</t>
  </si>
  <si>
    <t>Liaison Maître - Satellite</t>
  </si>
  <si>
    <t>03.2.4.4.1</t>
  </si>
  <si>
    <t>Liaison entre distributeurs maître et satellite en câble OLFLEX CLASSIC 110 0,6/1kV 18G0.75mm²</t>
  </si>
  <si>
    <t>03.2.4.5</t>
  </si>
  <si>
    <t>Transmission de la borne de gestion</t>
  </si>
  <si>
    <t>03.2.4.5.1</t>
  </si>
  <si>
    <t>03.2.4.5.2</t>
  </si>
  <si>
    <t>Noyaux dans la baie informatique</t>
  </si>
  <si>
    <t>03.2.4.5.3</t>
  </si>
  <si>
    <t>Noyaux sur Rails DIN dans la borne de gestion</t>
  </si>
  <si>
    <t>03.2.4.6</t>
  </si>
  <si>
    <t>Liaisons de capteurs discriminant</t>
  </si>
  <si>
    <t>03.2.4.6.1</t>
  </si>
  <si>
    <t>Câble 01IP09EGSF</t>
  </si>
  <si>
    <t>03.2.4.6.2</t>
  </si>
  <si>
    <t>Boîte ATEX de raccordement</t>
  </si>
  <si>
    <t>03.2.4.6.3</t>
  </si>
  <si>
    <t>Accessoires de pose et finitions</t>
  </si>
  <si>
    <t>03.2.4.7</t>
  </si>
  <si>
    <t>Liaisons jauge électronique</t>
  </si>
  <si>
    <t>03.2.4.7.1</t>
  </si>
  <si>
    <t>03.2.4.7.2</t>
  </si>
  <si>
    <t>03.2.4.7.3</t>
  </si>
  <si>
    <t>Sous-Total HT de SPECIFICATIONS TECHNIQUES COURANTS FAIBLES</t>
  </si>
  <si>
    <t>03.2.5</t>
  </si>
  <si>
    <t>ESSAIS, MISE EN SERVICE ET RECEPTION</t>
  </si>
  <si>
    <t>03.2.5.1</t>
  </si>
  <si>
    <t>Essais et réglages</t>
  </si>
  <si>
    <t>03.2.5.2</t>
  </si>
  <si>
    <t>Réception des installations</t>
  </si>
  <si>
    <t>03.2.5.3</t>
  </si>
  <si>
    <t>Dossier des ouvrages exécutés</t>
  </si>
  <si>
    <t>Sous-Total HT de ESSAIS, MISE EN SERVICE ET RECEPTION</t>
  </si>
  <si>
    <t>MONTANT HT - 03 - ELECTRICITE</t>
  </si>
  <si>
    <t>MONTANT TTC - 03 - ELECTRICITE</t>
  </si>
  <si>
    <t>LOT n°04. METALLERIE</t>
  </si>
  <si>
    <t>04</t>
  </si>
  <si>
    <t>METALLERIE</t>
  </si>
  <si>
    <t>04.1</t>
  </si>
  <si>
    <t>04.2</t>
  </si>
  <si>
    <t>04.2.1</t>
  </si>
  <si>
    <t>PASSERELLE</t>
  </si>
  <si>
    <t>04.2.1.1</t>
  </si>
  <si>
    <t>Passerelle d'accès métallique sécurisé avec déport coulissant</t>
  </si>
  <si>
    <t>Sous-Total HT de PASSERELLE</t>
  </si>
  <si>
    <t>MONTANT HT - 04 - METALLERIE</t>
  </si>
  <si>
    <t>MONTANT TTC - 04 - METALLERIE</t>
  </si>
  <si>
    <t>TOTAL HT</t>
  </si>
  <si>
    <t>TOTAL TVA - 20,00%</t>
  </si>
  <si>
    <t>TOTAL TTC</t>
  </si>
  <si>
    <t>Cachet et signature de l'entreprise</t>
  </si>
  <si>
    <t>Bon pour accord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</si>
</sst>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#,##0.000"/>
    <numFmt numFmtId="165" formatCode="#,##0.00000"/>
  </numFmts>
  <fonts count="18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0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08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49" fontId="8" fillId="0" borderId="12" xfId="0" applyNumberFormat="1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horizontal="left" vertical="center" wrapText="1" indent="1"/>
    </xf>
    <xf numFmtId="49" fontId="8" fillId="0" borderId="14" xfId="0" applyNumberFormat="1" applyFont="1" applyBorder="1" applyAlignment="1" applyProtection="1">
      <alignment horizontal="center" vertical="center" wrapText="1"/>
    </xf>
    <xf numFmtId="164" fontId="8" fillId="0" borderId="14" xfId="0" applyNumberFormat="1" applyFont="1" applyBorder="1" applyAlignment="1" applyProtection="1">
      <alignment horizontal="right" vertical="center"/>
      <protection locked="0"/>
    </xf>
    <xf numFmtId="16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7" fontId="8" fillId="0" borderId="14" xfId="0" applyNumberFormat="1" applyFont="1" applyBorder="1" applyAlignment="1" applyProtection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  <protection locked="0"/>
    </xf>
    <xf numFmtId="4" fontId="8" fillId="0" borderId="14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  <protection locked="0"/>
    </xf>
    <xf numFmtId="0" fontId="8" fillId="0" borderId="14" xfId="0" applyFont="1" applyBorder="1" applyAlignment="1" applyProtection="1">
      <alignment horizontal="left" vertical="center" wrapText="1" indent="2"/>
    </xf>
    <xf numFmtId="165" fontId="8" fillId="0" borderId="14" xfId="0" applyNumberFormat="1" applyFont="1" applyBorder="1" applyAlignment="1" applyProtection="1">
      <alignment horizontal="right" vertical="center"/>
      <protection locked="0"/>
    </xf>
    <xf numFmtId="165" fontId="8" fillId="0" borderId="14" xfId="0" applyNumberFormat="1" applyFont="1" applyBorder="1" applyAlignment="1" applyProtection="1">
      <alignment horizontal="right" vertical="center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7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 wrapText="1"/>
    </xf>
    <xf numFmtId="7" fontId="8" fillId="0" borderId="23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7" fontId="8" fillId="3" borderId="26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 applyProtection="1">
      <alignment vertical="center"/>
      <protection locked="0"/>
    </xf>
    <xf numFmtId="7" fontId="8" fillId="3" borderId="28" xfId="0" applyNumberFormat="1" applyFont="1" applyFill="1" applyBorder="1" applyAlignment="1" applyProtection="1">
      <alignment horizontal="right" vertical="center"/>
    </xf>
    <xf numFmtId="7" fontId="8" fillId="3" borderId="31" xfId="0" applyNumberFormat="1" applyFont="1" applyFill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/>
    </xf>
    <xf numFmtId="0" fontId="12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  <protection locked="0"/>
    </xf>
    <xf numFmtId="0" fontId="8" fillId="0" borderId="14" xfId="0" applyFont="1" applyBorder="1" applyAlignment="1" applyProtection="1">
      <alignment horizontal="left" vertical="center" wrapText="1" indent="4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7" fillId="0" borderId="36" xfId="0" applyNumberFormat="1" applyFon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36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49" fontId="0" fillId="0" borderId="37" xfId="0" applyNumberFormat="1" applyBorder="1" applyAlignment="1" applyProtection="1">
      <alignment vertical="top" wrapText="1"/>
      <protection locked="0"/>
    </xf>
    <xf numFmtId="49" fontId="0" fillId="0" borderId="38" xfId="0" applyNumberFormat="1" applyBorder="1" applyAlignment="1" applyProtection="1">
      <alignment vertical="top" wrapText="1"/>
      <protection locked="0"/>
    </xf>
    <xf numFmtId="49" fontId="0" fillId="0" borderId="39" xfId="0" applyNumberFormat="1" applyBorder="1" applyAlignment="1" applyProtection="1">
      <alignment vertical="top" wrapText="1"/>
      <protection locked="0"/>
    </xf>
    <xf numFmtId="0" fontId="0" fillId="0" borderId="39" xfId="0" applyBorder="1" applyAlignment="1" applyProtection="1">
      <alignment vertical="top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Border="1" applyAlignment="1" applyProtection="1">
      <alignment horizontal="left" vertical="center" wrapText="1" indent="1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 applyProtection="1">
      <alignment horizontal="left" vertical="center" wrapText="1"/>
    </xf>
    <xf numFmtId="49" fontId="10" fillId="3" borderId="15" xfId="0" applyNumberFormat="1" applyFont="1" applyFill="1" applyBorder="1" applyAlignment="1" applyProtection="1">
      <alignment horizontal="left" vertical="center" wrapText="1"/>
    </xf>
    <xf numFmtId="49" fontId="10" fillId="3" borderId="16" xfId="0" applyNumberFormat="1" applyFont="1" applyFill="1" applyBorder="1" applyAlignment="1" applyProtection="1">
      <alignment horizontal="left" vertical="center" wrapText="1"/>
    </xf>
    <xf numFmtId="49" fontId="10" fillId="3" borderId="29" xfId="0" applyNumberFormat="1" applyFont="1" applyFill="1" applyBorder="1" applyAlignment="1" applyProtection="1">
      <alignment vertical="center" wrapText="1"/>
    </xf>
    <xf numFmtId="49" fontId="10" fillId="3" borderId="30" xfId="0" applyNumberFormat="1" applyFont="1" applyFill="1" applyBorder="1" applyAlignment="1" applyProtection="1">
      <alignment vertical="center" wrapText="1"/>
    </xf>
    <xf numFmtId="49" fontId="10" fillId="3" borderId="27" xfId="0" applyNumberFormat="1" applyFont="1" applyFill="1" applyBorder="1" applyAlignment="1" applyProtection="1">
      <alignment vertical="center" wrapText="1"/>
    </xf>
    <xf numFmtId="49" fontId="10" fillId="3" borderId="0" xfId="0" applyNumberFormat="1" applyFont="1" applyFill="1" applyBorder="1" applyAlignment="1" applyProtection="1">
      <alignment vertical="center" wrapText="1"/>
    </xf>
    <xf numFmtId="49" fontId="10" fillId="3" borderId="24" xfId="0" applyNumberFormat="1" applyFont="1" applyFill="1" applyBorder="1" applyAlignment="1" applyProtection="1">
      <alignment vertical="center" wrapText="1"/>
    </xf>
    <xf numFmtId="49" fontId="10" fillId="3" borderId="25" xfId="0" applyNumberFormat="1" applyFont="1" applyFill="1" applyBorder="1" applyAlignment="1" applyProtection="1">
      <alignment vertical="center" wrapText="1"/>
    </xf>
    <xf numFmtId="49" fontId="10" fillId="0" borderId="21" xfId="0" applyNumberFormat="1" applyFont="1" applyBorder="1" applyAlignment="1" applyProtection="1">
      <alignment horizontal="left" vertical="center" wrapText="1" indent="11"/>
    </xf>
    <xf numFmtId="49" fontId="10" fillId="0" borderId="22" xfId="0" applyNumberFormat="1" applyFont="1" applyBorder="1" applyAlignment="1" applyProtection="1">
      <alignment horizontal="left" vertical="center" wrapText="1" indent="11"/>
    </xf>
    <xf numFmtId="49" fontId="10" fillId="3" borderId="18" xfId="0" applyNumberFormat="1" applyFont="1" applyFill="1" applyBorder="1" applyAlignment="1" applyProtection="1">
      <alignment horizontal="center" vertical="center" wrapText="1"/>
    </xf>
    <xf numFmtId="49" fontId="10" fillId="3" borderId="19" xfId="0" applyNumberFormat="1" applyFont="1" applyFill="1" applyBorder="1" applyAlignment="1" applyProtection="1">
      <alignment horizontal="center" vertical="center" wrapText="1"/>
    </xf>
    <xf numFmtId="49" fontId="10" fillId="3" borderId="20" xfId="0" applyNumberFormat="1" applyFont="1" applyFill="1" applyBorder="1" applyAlignment="1" applyProtection="1">
      <alignment horizontal="center" vertical="center" wrapText="1"/>
    </xf>
    <xf numFmtId="49" fontId="15" fillId="0" borderId="32" xfId="0" applyNumberFormat="1" applyFont="1" applyBorder="1" applyAlignment="1" applyProtection="1">
      <alignment horizontal="center" vertical="center" wrapText="1"/>
      <protection locked="0"/>
    </xf>
    <xf numFmtId="49" fontId="15" fillId="0" borderId="33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showZeros="0" tabSelected="1" workbookViewId="0">
      <pane ySplit="6" topLeftCell="A7" activePane="bottomLeft" state="frozen"/>
      <selection pane="bottomLeft" sqref="A1:M2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style="2" hidden="1" customWidth="1"/>
    <col min="6" max="6" width="12.33203125" style="1" customWidth="1"/>
    <col min="7" max="7" width="11.83203125" style="2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3"/>
    </row>
    <row r="2" spans="1:14" ht="15" customHeight="1" x14ac:dyDescent="0.15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4"/>
    </row>
    <row r="3" spans="1:14" ht="7.5" customHeight="1" x14ac:dyDescent="0.15">
      <c r="A3" s="82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4"/>
      <c r="N3" s="5"/>
    </row>
    <row r="4" spans="1:14" ht="30" customHeight="1" x14ac:dyDescent="0.15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6"/>
    </row>
    <row r="5" spans="1:14" ht="30" customHeight="1" x14ac:dyDescent="0.15">
      <c r="A5" s="85" t="s">
        <v>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 t="s">
        <v>3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31.5" customHeight="1" x14ac:dyDescent="0.15">
      <c r="A7" s="9" t="s">
        <v>4</v>
      </c>
      <c r="B7" s="10" t="s">
        <v>5</v>
      </c>
      <c r="C7" s="11" t="s">
        <v>6</v>
      </c>
      <c r="D7" s="11" t="s">
        <v>7</v>
      </c>
      <c r="F7" s="11" t="s">
        <v>8</v>
      </c>
      <c r="G7" s="11" t="s">
        <v>9</v>
      </c>
      <c r="H7" s="11" t="s">
        <v>10</v>
      </c>
      <c r="I7" s="11" t="s">
        <v>11</v>
      </c>
      <c r="M7" s="12" t="s">
        <v>12</v>
      </c>
      <c r="N7" s="13" t="s">
        <v>13</v>
      </c>
    </row>
    <row r="8" spans="1:14" ht="45" customHeight="1" x14ac:dyDescent="0.15">
      <c r="A8" s="14" t="s">
        <v>14</v>
      </c>
      <c r="B8" s="15"/>
      <c r="C8" s="16" t="s">
        <v>15</v>
      </c>
      <c r="D8" s="17"/>
      <c r="E8" s="18"/>
      <c r="F8" s="19"/>
      <c r="G8" s="18"/>
      <c r="H8" s="19"/>
      <c r="I8" s="18"/>
      <c r="J8" s="18"/>
      <c r="K8" s="18"/>
      <c r="L8" s="18"/>
      <c r="M8" s="20"/>
      <c r="N8" s="21"/>
    </row>
    <row r="9" spans="1:14" ht="37.5" customHeight="1" x14ac:dyDescent="0.15">
      <c r="A9" s="22" t="s">
        <v>16</v>
      </c>
      <c r="B9" s="23"/>
      <c r="C9" s="24" t="s">
        <v>17</v>
      </c>
      <c r="D9" s="17"/>
      <c r="E9" s="18"/>
      <c r="F9" s="19"/>
      <c r="G9" s="18"/>
      <c r="H9" s="19"/>
      <c r="I9" s="18"/>
      <c r="J9" s="18"/>
      <c r="K9" s="18"/>
      <c r="L9" s="18"/>
      <c r="M9" s="20"/>
      <c r="N9" s="21"/>
    </row>
    <row r="10" spans="1:14" ht="26.25" customHeight="1" x14ac:dyDescent="0.15">
      <c r="A10" s="22" t="s">
        <v>18</v>
      </c>
      <c r="B10" s="23"/>
      <c r="C10" s="24" t="s">
        <v>19</v>
      </c>
      <c r="D10" s="17"/>
      <c r="E10" s="18"/>
      <c r="F10" s="19"/>
      <c r="G10" s="18"/>
      <c r="H10" s="19"/>
      <c r="I10" s="18"/>
      <c r="J10" s="18"/>
      <c r="K10" s="18"/>
      <c r="L10" s="18"/>
      <c r="M10" s="20"/>
      <c r="N10" s="21"/>
    </row>
    <row r="11" spans="1:14" ht="22.5" customHeight="1" x14ac:dyDescent="0.15">
      <c r="A11" s="22" t="s">
        <v>20</v>
      </c>
      <c r="B11" s="23"/>
      <c r="C11" s="25" t="s">
        <v>21</v>
      </c>
      <c r="D11" s="26" t="s">
        <v>22</v>
      </c>
      <c r="E11" s="27"/>
      <c r="F11" s="28">
        <v>1</v>
      </c>
      <c r="G11" s="27"/>
      <c r="H11" s="29">
        <v>1</v>
      </c>
      <c r="I11" s="30"/>
      <c r="J11" s="27"/>
      <c r="K11" s="30"/>
      <c r="L11" s="30"/>
      <c r="M11" s="31">
        <f t="shared" ref="M11:M13" si="0">IF(ISNUMBER($K11),IF(ISNUMBER($G11),ROUND($K11*$G11,2),ROUND($K11*$F11,2)),IF(ISNUMBER($G11),ROUND($I11*$G11,2),ROUND($I11*$F11,2)))</f>
        <v>0</v>
      </c>
      <c r="N11" s="21"/>
    </row>
    <row r="12" spans="1:14" ht="22.5" customHeight="1" x14ac:dyDescent="0.15">
      <c r="A12" s="22" t="s">
        <v>23</v>
      </c>
      <c r="B12" s="23"/>
      <c r="C12" s="25" t="s">
        <v>24</v>
      </c>
      <c r="D12" s="26" t="s">
        <v>22</v>
      </c>
      <c r="E12" s="27"/>
      <c r="F12" s="28">
        <v>1</v>
      </c>
      <c r="G12" s="27"/>
      <c r="H12" s="29">
        <v>1</v>
      </c>
      <c r="I12" s="30"/>
      <c r="J12" s="27"/>
      <c r="K12" s="30"/>
      <c r="L12" s="30"/>
      <c r="M12" s="31">
        <f t="shared" si="0"/>
        <v>0</v>
      </c>
      <c r="N12" s="21"/>
    </row>
    <row r="13" spans="1:14" ht="22.5" customHeight="1" x14ac:dyDescent="0.15">
      <c r="A13" s="22" t="s">
        <v>25</v>
      </c>
      <c r="B13" s="23"/>
      <c r="C13" s="25" t="s">
        <v>26</v>
      </c>
      <c r="D13" s="26" t="s">
        <v>22</v>
      </c>
      <c r="E13" s="27"/>
      <c r="F13" s="28">
        <v>1</v>
      </c>
      <c r="G13" s="27"/>
      <c r="H13" s="29">
        <v>1</v>
      </c>
      <c r="I13" s="30"/>
      <c r="J13" s="27"/>
      <c r="K13" s="30"/>
      <c r="L13" s="30"/>
      <c r="M13" s="31">
        <f t="shared" si="0"/>
        <v>0</v>
      </c>
      <c r="N13" s="21"/>
    </row>
    <row r="14" spans="1:14" ht="31.5" hidden="1" customHeight="1" x14ac:dyDescent="0.15">
      <c r="A14" s="74" t="s">
        <v>27</v>
      </c>
      <c r="B14" s="75"/>
      <c r="C14" s="75"/>
      <c r="D14" s="75"/>
      <c r="E14" s="75"/>
      <c r="F14" s="75"/>
      <c r="G14" s="75"/>
      <c r="H14" s="75"/>
      <c r="I14" s="75"/>
      <c r="M14" s="32">
        <f>SUM(M$11:M$13)</f>
        <v>0</v>
      </c>
      <c r="N14" s="33"/>
    </row>
    <row r="15" spans="1:14" ht="26.25" customHeight="1" x14ac:dyDescent="0.15">
      <c r="A15" s="22" t="s">
        <v>28</v>
      </c>
      <c r="B15" s="23"/>
      <c r="C15" s="24" t="s">
        <v>29</v>
      </c>
      <c r="D15" s="17"/>
      <c r="E15" s="18"/>
      <c r="F15" s="19"/>
      <c r="G15" s="18"/>
      <c r="H15" s="19"/>
      <c r="I15" s="18"/>
      <c r="J15" s="18"/>
      <c r="K15" s="18"/>
      <c r="L15" s="18"/>
      <c r="M15" s="20"/>
      <c r="N15" s="21"/>
    </row>
    <row r="16" spans="1:14" ht="22.5" customHeight="1" x14ac:dyDescent="0.15">
      <c r="A16" s="22" t="s">
        <v>30</v>
      </c>
      <c r="B16" s="23"/>
      <c r="C16" s="25" t="s">
        <v>31</v>
      </c>
      <c r="D16" s="17"/>
      <c r="E16" s="18"/>
      <c r="F16" s="19"/>
      <c r="G16" s="18"/>
      <c r="H16" s="19"/>
      <c r="I16" s="18"/>
      <c r="J16" s="18"/>
      <c r="K16" s="18"/>
      <c r="L16" s="18"/>
      <c r="M16" s="20"/>
      <c r="N16" s="21"/>
    </row>
    <row r="17" spans="1:14" ht="18.75" customHeight="1" x14ac:dyDescent="0.15">
      <c r="A17" s="22" t="s">
        <v>32</v>
      </c>
      <c r="B17" s="23"/>
      <c r="C17" s="25" t="s">
        <v>33</v>
      </c>
      <c r="D17" s="26" t="s">
        <v>34</v>
      </c>
      <c r="E17" s="34"/>
      <c r="F17" s="35">
        <v>10</v>
      </c>
      <c r="G17" s="34"/>
      <c r="H17" s="29">
        <v>1</v>
      </c>
      <c r="I17" s="30"/>
      <c r="J17" s="27"/>
      <c r="K17" s="30"/>
      <c r="L17" s="30"/>
      <c r="M17" s="31">
        <f t="shared" ref="M17:M23" si="1">IF(ISNUMBER($K17),IF(ISNUMBER($G17),ROUND($K17*$G17,2),ROUND($K17*$F17,2)),IF(ISNUMBER($G17),ROUND($I17*$G17,2),ROUND($I17*$F17,2)))</f>
        <v>0</v>
      </c>
      <c r="N17" s="21"/>
    </row>
    <row r="18" spans="1:14" ht="18.75" customHeight="1" x14ac:dyDescent="0.15">
      <c r="A18" s="22" t="s">
        <v>35</v>
      </c>
      <c r="B18" s="23"/>
      <c r="C18" s="25" t="s">
        <v>36</v>
      </c>
      <c r="D18" s="26" t="s">
        <v>34</v>
      </c>
      <c r="E18" s="34"/>
      <c r="F18" s="35">
        <v>10</v>
      </c>
      <c r="G18" s="34"/>
      <c r="H18" s="29">
        <v>1</v>
      </c>
      <c r="I18" s="30"/>
      <c r="J18" s="27"/>
      <c r="K18" s="30"/>
      <c r="L18" s="30"/>
      <c r="M18" s="31">
        <f t="shared" si="1"/>
        <v>0</v>
      </c>
      <c r="N18" s="21"/>
    </row>
    <row r="19" spans="1:14" ht="18.75" customHeight="1" x14ac:dyDescent="0.15">
      <c r="A19" s="22" t="s">
        <v>37</v>
      </c>
      <c r="B19" s="23"/>
      <c r="C19" s="25" t="s">
        <v>38</v>
      </c>
      <c r="D19" s="26" t="s">
        <v>34</v>
      </c>
      <c r="E19" s="34"/>
      <c r="F19" s="35">
        <v>10</v>
      </c>
      <c r="G19" s="34"/>
      <c r="H19" s="29">
        <v>1</v>
      </c>
      <c r="I19" s="30"/>
      <c r="J19" s="27"/>
      <c r="K19" s="30"/>
      <c r="L19" s="30"/>
      <c r="M19" s="31">
        <f t="shared" si="1"/>
        <v>0</v>
      </c>
      <c r="N19" s="21"/>
    </row>
    <row r="20" spans="1:14" ht="18.75" customHeight="1" x14ac:dyDescent="0.15">
      <c r="A20" s="22" t="s">
        <v>39</v>
      </c>
      <c r="B20" s="23"/>
      <c r="C20" s="25" t="s">
        <v>40</v>
      </c>
      <c r="D20" s="26" t="s">
        <v>34</v>
      </c>
      <c r="E20" s="34"/>
      <c r="F20" s="35">
        <v>10</v>
      </c>
      <c r="G20" s="34"/>
      <c r="H20" s="29">
        <v>1</v>
      </c>
      <c r="I20" s="30"/>
      <c r="J20" s="27"/>
      <c r="K20" s="30"/>
      <c r="L20" s="30"/>
      <c r="M20" s="31">
        <f t="shared" si="1"/>
        <v>0</v>
      </c>
      <c r="N20" s="21"/>
    </row>
    <row r="21" spans="1:14" ht="18.75" customHeight="1" x14ac:dyDescent="0.15">
      <c r="A21" s="22" t="s">
        <v>41</v>
      </c>
      <c r="B21" s="23"/>
      <c r="C21" s="25" t="s">
        <v>42</v>
      </c>
      <c r="D21" s="26" t="s">
        <v>43</v>
      </c>
      <c r="E21" s="36"/>
      <c r="F21" s="29">
        <v>2</v>
      </c>
      <c r="G21" s="36"/>
      <c r="H21" s="29">
        <v>1</v>
      </c>
      <c r="I21" s="30"/>
      <c r="J21" s="27"/>
      <c r="K21" s="30"/>
      <c r="L21" s="30"/>
      <c r="M21" s="31">
        <f t="shared" si="1"/>
        <v>0</v>
      </c>
      <c r="N21" s="21"/>
    </row>
    <row r="22" spans="1:14" ht="18.75" customHeight="1" x14ac:dyDescent="0.15">
      <c r="A22" s="22" t="s">
        <v>44</v>
      </c>
      <c r="B22" s="23"/>
      <c r="C22" s="25" t="s">
        <v>45</v>
      </c>
      <c r="D22" s="26" t="s">
        <v>43</v>
      </c>
      <c r="E22" s="36"/>
      <c r="F22" s="29">
        <v>3</v>
      </c>
      <c r="G22" s="36"/>
      <c r="H22" s="29">
        <v>1</v>
      </c>
      <c r="I22" s="30"/>
      <c r="J22" s="27"/>
      <c r="K22" s="30"/>
      <c r="L22" s="30"/>
      <c r="M22" s="31">
        <f t="shared" si="1"/>
        <v>0</v>
      </c>
      <c r="N22" s="21"/>
    </row>
    <row r="23" spans="1:14" ht="18.75" customHeight="1" x14ac:dyDescent="0.15">
      <c r="A23" s="22" t="s">
        <v>46</v>
      </c>
      <c r="B23" s="23"/>
      <c r="C23" s="25" t="s">
        <v>47</v>
      </c>
      <c r="D23" s="26" t="s">
        <v>43</v>
      </c>
      <c r="E23" s="36"/>
      <c r="F23" s="29">
        <v>1</v>
      </c>
      <c r="G23" s="36"/>
      <c r="H23" s="29">
        <v>1</v>
      </c>
      <c r="I23" s="30"/>
      <c r="J23" s="27"/>
      <c r="K23" s="30"/>
      <c r="L23" s="30"/>
      <c r="M23" s="31">
        <f t="shared" si="1"/>
        <v>0</v>
      </c>
      <c r="N23" s="21"/>
    </row>
    <row r="24" spans="1:14" ht="22.5" customHeight="1" x14ac:dyDescent="0.15">
      <c r="A24" s="22" t="s">
        <v>48</v>
      </c>
      <c r="B24" s="23"/>
      <c r="C24" s="25" t="s">
        <v>49</v>
      </c>
      <c r="D24" s="17"/>
      <c r="E24" s="18"/>
      <c r="F24" s="19"/>
      <c r="G24" s="18"/>
      <c r="H24" s="19"/>
      <c r="I24" s="18"/>
      <c r="J24" s="18"/>
      <c r="K24" s="18"/>
      <c r="L24" s="18"/>
      <c r="M24" s="20"/>
      <c r="N24" s="21"/>
    </row>
    <row r="25" spans="1:14" ht="18.75" customHeight="1" x14ac:dyDescent="0.15">
      <c r="A25" s="22" t="s">
        <v>50</v>
      </c>
      <c r="B25" s="23"/>
      <c r="C25" s="25" t="s">
        <v>51</v>
      </c>
      <c r="D25" s="17"/>
      <c r="E25" s="18"/>
      <c r="F25" s="19"/>
      <c r="G25" s="18"/>
      <c r="H25" s="19"/>
      <c r="I25" s="18"/>
      <c r="J25" s="18"/>
      <c r="K25" s="18"/>
      <c r="L25" s="18"/>
      <c r="M25" s="20"/>
      <c r="N25" s="21"/>
    </row>
    <row r="26" spans="1:14" ht="29.25" customHeight="1" x14ac:dyDescent="0.15">
      <c r="A26" s="22" t="s">
        <v>52</v>
      </c>
      <c r="B26" s="23"/>
      <c r="C26" s="37" t="s">
        <v>53</v>
      </c>
      <c r="D26" s="26" t="s">
        <v>54</v>
      </c>
      <c r="E26" s="36"/>
      <c r="F26" s="29">
        <v>1</v>
      </c>
      <c r="G26" s="36"/>
      <c r="H26" s="29">
        <v>1</v>
      </c>
      <c r="I26" s="30"/>
      <c r="J26" s="27"/>
      <c r="K26" s="30"/>
      <c r="L26" s="30"/>
      <c r="M26" s="31">
        <f t="shared" ref="M26:M27" si="2">IF(ISNUMBER($K26),IF(ISNUMBER($G26),ROUND($K26*$G26,2),ROUND($K26*$F26,2)),IF(ISNUMBER($G26),ROUND($I26*$G26,2),ROUND($I26*$F26,2)))</f>
        <v>0</v>
      </c>
      <c r="N26" s="21"/>
    </row>
    <row r="27" spans="1:14" ht="18.75" customHeight="1" x14ac:dyDescent="0.15">
      <c r="A27" s="22" t="s">
        <v>55</v>
      </c>
      <c r="B27" s="23"/>
      <c r="C27" s="37" t="s">
        <v>56</v>
      </c>
      <c r="D27" s="26" t="s">
        <v>43</v>
      </c>
      <c r="E27" s="36"/>
      <c r="F27" s="29">
        <v>1</v>
      </c>
      <c r="G27" s="36"/>
      <c r="H27" s="29">
        <v>1</v>
      </c>
      <c r="I27" s="30"/>
      <c r="J27" s="27"/>
      <c r="K27" s="30"/>
      <c r="L27" s="30"/>
      <c r="M27" s="31">
        <f t="shared" si="2"/>
        <v>0</v>
      </c>
      <c r="N27" s="21"/>
    </row>
    <row r="28" spans="1:14" ht="18.75" customHeight="1" x14ac:dyDescent="0.15">
      <c r="A28" s="22" t="s">
        <v>57</v>
      </c>
      <c r="B28" s="23"/>
      <c r="C28" s="25" t="s">
        <v>58</v>
      </c>
      <c r="D28" s="17"/>
      <c r="E28" s="18"/>
      <c r="F28" s="19"/>
      <c r="G28" s="18"/>
      <c r="H28" s="19"/>
      <c r="I28" s="18"/>
      <c r="J28" s="18"/>
      <c r="K28" s="18"/>
      <c r="L28" s="18"/>
      <c r="M28" s="20"/>
      <c r="N28" s="21"/>
    </row>
    <row r="29" spans="1:14" ht="18.75" customHeight="1" x14ac:dyDescent="0.15">
      <c r="A29" s="22" t="s">
        <v>59</v>
      </c>
      <c r="B29" s="23"/>
      <c r="C29" s="37" t="s">
        <v>60</v>
      </c>
      <c r="D29" s="26" t="s">
        <v>61</v>
      </c>
      <c r="E29" s="34"/>
      <c r="F29" s="35">
        <v>150</v>
      </c>
      <c r="G29" s="34"/>
      <c r="H29" s="29">
        <v>1</v>
      </c>
      <c r="I29" s="30"/>
      <c r="J29" s="27"/>
      <c r="K29" s="30"/>
      <c r="L29" s="30"/>
      <c r="M29" s="31">
        <f t="shared" ref="M29:M30" si="3">IF(ISNUMBER($K29),IF(ISNUMBER($G29),ROUND($K29*$G29,2),ROUND($K29*$F29,2)),IF(ISNUMBER($G29),ROUND($I29*$G29,2),ROUND($I29*$F29,2)))</f>
        <v>0</v>
      </c>
      <c r="N29" s="21"/>
    </row>
    <row r="30" spans="1:14" ht="18.75" customHeight="1" x14ac:dyDescent="0.15">
      <c r="A30" s="22" t="s">
        <v>62</v>
      </c>
      <c r="B30" s="23"/>
      <c r="C30" s="25" t="s">
        <v>63</v>
      </c>
      <c r="D30" s="26" t="s">
        <v>61</v>
      </c>
      <c r="E30" s="34"/>
      <c r="F30" s="35">
        <v>115</v>
      </c>
      <c r="G30" s="34"/>
      <c r="H30" s="29">
        <v>1</v>
      </c>
      <c r="I30" s="30"/>
      <c r="J30" s="27"/>
      <c r="K30" s="30"/>
      <c r="L30" s="30"/>
      <c r="M30" s="31">
        <f t="shared" si="3"/>
        <v>0</v>
      </c>
      <c r="N30" s="21"/>
    </row>
    <row r="31" spans="1:14" ht="31.5" hidden="1" customHeight="1" x14ac:dyDescent="0.15">
      <c r="A31" s="74" t="s">
        <v>64</v>
      </c>
      <c r="B31" s="75"/>
      <c r="C31" s="75"/>
      <c r="D31" s="75"/>
      <c r="E31" s="75"/>
      <c r="F31" s="75"/>
      <c r="G31" s="75"/>
      <c r="H31" s="75"/>
      <c r="I31" s="75"/>
      <c r="M31" s="32">
        <f>SUM(M$17:M$23)+SUM(M$26:M$27)+SUM(M$29:M$30)</f>
        <v>0</v>
      </c>
      <c r="N31" s="33"/>
    </row>
    <row r="32" spans="1:14" ht="26.25" customHeight="1" x14ac:dyDescent="0.15">
      <c r="A32" s="22" t="s">
        <v>65</v>
      </c>
      <c r="B32" s="23"/>
      <c r="C32" s="24" t="s">
        <v>66</v>
      </c>
      <c r="D32" s="17"/>
      <c r="E32" s="18"/>
      <c r="F32" s="19"/>
      <c r="G32" s="18"/>
      <c r="H32" s="19"/>
      <c r="I32" s="18"/>
      <c r="J32" s="18"/>
      <c r="K32" s="18"/>
      <c r="L32" s="18"/>
      <c r="M32" s="20"/>
      <c r="N32" s="21"/>
    </row>
    <row r="33" spans="1:14" ht="22.5" customHeight="1" x14ac:dyDescent="0.15">
      <c r="A33" s="22" t="s">
        <v>67</v>
      </c>
      <c r="B33" s="23"/>
      <c r="C33" s="25" t="s">
        <v>68</v>
      </c>
      <c r="D33" s="17"/>
      <c r="E33" s="18"/>
      <c r="F33" s="19"/>
      <c r="G33" s="18"/>
      <c r="H33" s="19"/>
      <c r="I33" s="18"/>
      <c r="J33" s="18"/>
      <c r="K33" s="18"/>
      <c r="L33" s="18"/>
      <c r="M33" s="20"/>
      <c r="N33" s="21"/>
    </row>
    <row r="34" spans="1:14" ht="18.75" customHeight="1" x14ac:dyDescent="0.15">
      <c r="A34" s="22" t="s">
        <v>69</v>
      </c>
      <c r="B34" s="23"/>
      <c r="C34" s="25" t="s">
        <v>70</v>
      </c>
      <c r="D34" s="17"/>
      <c r="E34" s="18"/>
      <c r="F34" s="19"/>
      <c r="G34" s="18"/>
      <c r="H34" s="19"/>
      <c r="I34" s="18"/>
      <c r="J34" s="18"/>
      <c r="K34" s="18"/>
      <c r="L34" s="18"/>
      <c r="M34" s="20"/>
      <c r="N34" s="21"/>
    </row>
    <row r="35" spans="1:14" ht="18.75" customHeight="1" x14ac:dyDescent="0.15">
      <c r="A35" s="22" t="s">
        <v>71</v>
      </c>
      <c r="B35" s="23"/>
      <c r="C35" s="37" t="s">
        <v>72</v>
      </c>
      <c r="D35" s="26" t="s">
        <v>43</v>
      </c>
      <c r="E35" s="36"/>
      <c r="F35" s="29">
        <v>2</v>
      </c>
      <c r="G35" s="36"/>
      <c r="H35" s="29">
        <v>1</v>
      </c>
      <c r="I35" s="30"/>
      <c r="J35" s="27"/>
      <c r="K35" s="30"/>
      <c r="L35" s="30"/>
      <c r="M35" s="31">
        <f>IF(ISNUMBER($K35),IF(ISNUMBER($G35),ROUND($K35*$G35,2),ROUND($K35*$F35,2)),IF(ISNUMBER($G35),ROUND($I35*$G35,2),ROUND($I35*$F35,2)))</f>
        <v>0</v>
      </c>
      <c r="N35" s="21"/>
    </row>
    <row r="36" spans="1:14" ht="18.75" customHeight="1" x14ac:dyDescent="0.15">
      <c r="A36" s="22" t="s">
        <v>73</v>
      </c>
      <c r="B36" s="23"/>
      <c r="C36" s="25" t="s">
        <v>74</v>
      </c>
      <c r="D36" s="17"/>
      <c r="E36" s="18"/>
      <c r="F36" s="19"/>
      <c r="G36" s="18"/>
      <c r="H36" s="19"/>
      <c r="I36" s="18"/>
      <c r="J36" s="18"/>
      <c r="K36" s="18"/>
      <c r="L36" s="18"/>
      <c r="M36" s="20"/>
      <c r="N36" s="21"/>
    </row>
    <row r="37" spans="1:14" ht="18.75" customHeight="1" x14ac:dyDescent="0.15">
      <c r="A37" s="22" t="s">
        <v>75</v>
      </c>
      <c r="B37" s="23"/>
      <c r="C37" s="37" t="s">
        <v>76</v>
      </c>
      <c r="D37" s="26" t="s">
        <v>61</v>
      </c>
      <c r="E37" s="34"/>
      <c r="F37" s="35">
        <v>25</v>
      </c>
      <c r="G37" s="34"/>
      <c r="H37" s="29">
        <v>1</v>
      </c>
      <c r="I37" s="30"/>
      <c r="J37" s="27"/>
      <c r="K37" s="30"/>
      <c r="L37" s="30"/>
      <c r="M37" s="31">
        <f>IF(ISNUMBER($K37),IF(ISNUMBER($G37),ROUND($K37*$G37,2),ROUND($K37*$F37,2)),IF(ISNUMBER($G37),ROUND($I37*$G37,2),ROUND($I37*$F37,2)))</f>
        <v>0</v>
      </c>
      <c r="N37" s="21"/>
    </row>
    <row r="38" spans="1:14" ht="31.5" hidden="1" customHeight="1" x14ac:dyDescent="0.15">
      <c r="A38" s="74" t="s">
        <v>77</v>
      </c>
      <c r="B38" s="75"/>
      <c r="C38" s="75"/>
      <c r="D38" s="75"/>
      <c r="E38" s="75"/>
      <c r="F38" s="75"/>
      <c r="G38" s="75"/>
      <c r="H38" s="75"/>
      <c r="I38" s="75"/>
      <c r="M38" s="32">
        <f>M$35+M$37</f>
        <v>0</v>
      </c>
      <c r="N38" s="33"/>
    </row>
    <row r="39" spans="1:14" ht="26.25" customHeight="1" x14ac:dyDescent="0.15">
      <c r="A39" s="22" t="s">
        <v>78</v>
      </c>
      <c r="B39" s="23"/>
      <c r="C39" s="24" t="s">
        <v>79</v>
      </c>
      <c r="D39" s="17"/>
      <c r="E39" s="18"/>
      <c r="F39" s="19"/>
      <c r="G39" s="18"/>
      <c r="H39" s="19"/>
      <c r="I39" s="18"/>
      <c r="J39" s="18"/>
      <c r="K39" s="18"/>
      <c r="L39" s="18"/>
      <c r="M39" s="20"/>
      <c r="N39" s="21"/>
    </row>
    <row r="40" spans="1:14" ht="22.5" customHeight="1" x14ac:dyDescent="0.15">
      <c r="A40" s="22" t="s">
        <v>80</v>
      </c>
      <c r="B40" s="23"/>
      <c r="C40" s="25" t="s">
        <v>81</v>
      </c>
      <c r="D40" s="17"/>
      <c r="E40" s="18"/>
      <c r="F40" s="19"/>
      <c r="G40" s="18"/>
      <c r="H40" s="19"/>
      <c r="I40" s="18"/>
      <c r="J40" s="18"/>
      <c r="K40" s="18"/>
      <c r="L40" s="18"/>
      <c r="M40" s="20"/>
      <c r="N40" s="21"/>
    </row>
    <row r="41" spans="1:14" ht="18.75" customHeight="1" x14ac:dyDescent="0.15">
      <c r="A41" s="22" t="s">
        <v>82</v>
      </c>
      <c r="B41" s="23"/>
      <c r="C41" s="25" t="s">
        <v>83</v>
      </c>
      <c r="D41" s="17"/>
      <c r="E41" s="18"/>
      <c r="F41" s="19"/>
      <c r="G41" s="18"/>
      <c r="H41" s="19"/>
      <c r="I41" s="18"/>
      <c r="J41" s="18"/>
      <c r="K41" s="18"/>
      <c r="L41" s="18"/>
      <c r="M41" s="20"/>
      <c r="N41" s="21"/>
    </row>
    <row r="42" spans="1:14" ht="18.75" customHeight="1" x14ac:dyDescent="0.15">
      <c r="A42" s="22" t="s">
        <v>84</v>
      </c>
      <c r="B42" s="23"/>
      <c r="C42" s="37" t="s">
        <v>85</v>
      </c>
      <c r="D42" s="26" t="s">
        <v>61</v>
      </c>
      <c r="E42" s="34"/>
      <c r="F42" s="35">
        <v>30</v>
      </c>
      <c r="G42" s="34"/>
      <c r="H42" s="29">
        <v>1</v>
      </c>
      <c r="I42" s="30"/>
      <c r="J42" s="27"/>
      <c r="K42" s="30"/>
      <c r="L42" s="30"/>
      <c r="M42" s="31">
        <f>IF(ISNUMBER($K42),IF(ISNUMBER($G42),ROUND($K42*$G42,2),ROUND($K42*$F42,2)),IF(ISNUMBER($G42),ROUND($I42*$G42,2),ROUND($I42*$F42,2)))</f>
        <v>0</v>
      </c>
      <c r="N42" s="21"/>
    </row>
    <row r="43" spans="1:14" ht="18.75" customHeight="1" x14ac:dyDescent="0.15">
      <c r="A43" s="22" t="s">
        <v>86</v>
      </c>
      <c r="B43" s="23"/>
      <c r="C43" s="25" t="s">
        <v>87</v>
      </c>
      <c r="D43" s="17"/>
      <c r="E43" s="18"/>
      <c r="F43" s="19"/>
      <c r="G43" s="18"/>
      <c r="H43" s="19"/>
      <c r="I43" s="18"/>
      <c r="J43" s="18"/>
      <c r="K43" s="18"/>
      <c r="L43" s="18"/>
      <c r="M43" s="20"/>
      <c r="N43" s="21"/>
    </row>
    <row r="44" spans="1:14" ht="18.75" customHeight="1" x14ac:dyDescent="0.15">
      <c r="A44" s="22" t="s">
        <v>88</v>
      </c>
      <c r="B44" s="23"/>
      <c r="C44" s="37" t="s">
        <v>85</v>
      </c>
      <c r="D44" s="26" t="s">
        <v>61</v>
      </c>
      <c r="E44" s="34"/>
      <c r="F44" s="35">
        <v>6</v>
      </c>
      <c r="G44" s="34"/>
      <c r="H44" s="29">
        <v>1</v>
      </c>
      <c r="I44" s="30"/>
      <c r="J44" s="27"/>
      <c r="K44" s="30"/>
      <c r="L44" s="30"/>
      <c r="M44" s="31">
        <f>IF(ISNUMBER($K44),IF(ISNUMBER($G44),ROUND($K44*$G44,2),ROUND($K44*$F44,2)),IF(ISNUMBER($G44),ROUND($I44*$G44,2),ROUND($I44*$F44,2)))</f>
        <v>0</v>
      </c>
      <c r="N44" s="21"/>
    </row>
    <row r="45" spans="1:14" ht="18.75" customHeight="1" x14ac:dyDescent="0.15">
      <c r="A45" s="22" t="s">
        <v>89</v>
      </c>
      <c r="B45" s="23"/>
      <c r="C45" s="25" t="s">
        <v>90</v>
      </c>
      <c r="D45" s="17"/>
      <c r="E45" s="18"/>
      <c r="F45" s="19"/>
      <c r="G45" s="18"/>
      <c r="H45" s="19"/>
      <c r="I45" s="18"/>
      <c r="J45" s="18"/>
      <c r="K45" s="18"/>
      <c r="L45" s="18"/>
      <c r="M45" s="20"/>
      <c r="N45" s="21"/>
    </row>
    <row r="46" spans="1:14" ht="18.75" customHeight="1" x14ac:dyDescent="0.15">
      <c r="A46" s="22" t="s">
        <v>91</v>
      </c>
      <c r="B46" s="23"/>
      <c r="C46" s="37" t="s">
        <v>85</v>
      </c>
      <c r="D46" s="26" t="s">
        <v>61</v>
      </c>
      <c r="E46" s="34"/>
      <c r="F46" s="35">
        <v>10</v>
      </c>
      <c r="G46" s="34"/>
      <c r="H46" s="29">
        <v>1</v>
      </c>
      <c r="I46" s="30"/>
      <c r="J46" s="27"/>
      <c r="K46" s="30"/>
      <c r="L46" s="30"/>
      <c r="M46" s="31">
        <f>IF(ISNUMBER($K46),IF(ISNUMBER($G46),ROUND($K46*$G46,2),ROUND($K46*$F46,2)),IF(ISNUMBER($G46),ROUND($I46*$G46,2),ROUND($I46*$F46,2)))</f>
        <v>0</v>
      </c>
      <c r="N46" s="21"/>
    </row>
    <row r="47" spans="1:14" ht="31.5" hidden="1" customHeight="1" x14ac:dyDescent="0.15">
      <c r="A47" s="74" t="s">
        <v>92</v>
      </c>
      <c r="B47" s="75"/>
      <c r="C47" s="75"/>
      <c r="D47" s="75"/>
      <c r="E47" s="75"/>
      <c r="F47" s="75"/>
      <c r="G47" s="75"/>
      <c r="H47" s="75"/>
      <c r="I47" s="75"/>
      <c r="M47" s="32">
        <f>M$42+M$44+M$46</f>
        <v>0</v>
      </c>
      <c r="N47" s="33"/>
    </row>
    <row r="48" spans="1:14" ht="26.25" customHeight="1" x14ac:dyDescent="0.15">
      <c r="A48" s="22" t="s">
        <v>93</v>
      </c>
      <c r="B48" s="23"/>
      <c r="C48" s="24" t="s">
        <v>94</v>
      </c>
      <c r="D48" s="17"/>
      <c r="E48" s="18"/>
      <c r="F48" s="19"/>
      <c r="G48" s="18"/>
      <c r="H48" s="19"/>
      <c r="I48" s="18"/>
      <c r="J48" s="18"/>
      <c r="K48" s="18"/>
      <c r="L48" s="18"/>
      <c r="M48" s="20"/>
      <c r="N48" s="21"/>
    </row>
    <row r="49" spans="1:14" ht="22.5" customHeight="1" x14ac:dyDescent="0.15">
      <c r="A49" s="22" t="s">
        <v>95</v>
      </c>
      <c r="B49" s="23"/>
      <c r="C49" s="25" t="s">
        <v>96</v>
      </c>
      <c r="D49" s="17"/>
      <c r="E49" s="18"/>
      <c r="F49" s="19"/>
      <c r="G49" s="18"/>
      <c r="H49" s="19"/>
      <c r="I49" s="18"/>
      <c r="J49" s="18"/>
      <c r="K49" s="18"/>
      <c r="L49" s="18"/>
      <c r="M49" s="20"/>
      <c r="N49" s="21"/>
    </row>
    <row r="50" spans="1:14" ht="18.75" customHeight="1" x14ac:dyDescent="0.15">
      <c r="A50" s="22" t="s">
        <v>97</v>
      </c>
      <c r="B50" s="23"/>
      <c r="C50" s="25" t="s">
        <v>98</v>
      </c>
      <c r="D50" s="17"/>
      <c r="E50" s="18"/>
      <c r="F50" s="19"/>
      <c r="G50" s="18"/>
      <c r="H50" s="19"/>
      <c r="I50" s="18"/>
      <c r="J50" s="18"/>
      <c r="K50" s="18"/>
      <c r="L50" s="18"/>
      <c r="M50" s="20"/>
      <c r="N50" s="21"/>
    </row>
    <row r="51" spans="1:14" ht="18.75" customHeight="1" x14ac:dyDescent="0.15">
      <c r="A51" s="22" t="s">
        <v>99</v>
      </c>
      <c r="B51" s="23"/>
      <c r="C51" s="37" t="s">
        <v>100</v>
      </c>
      <c r="D51" s="26" t="s">
        <v>61</v>
      </c>
      <c r="E51" s="34"/>
      <c r="F51" s="35">
        <v>20</v>
      </c>
      <c r="G51" s="34"/>
      <c r="H51" s="29">
        <v>1</v>
      </c>
      <c r="I51" s="30"/>
      <c r="J51" s="27"/>
      <c r="K51" s="30"/>
      <c r="L51" s="30"/>
      <c r="M51" s="31">
        <f>IF(ISNUMBER($K51),IF(ISNUMBER($G51),ROUND($K51*$G51,2),ROUND($K51*$F51,2)),IF(ISNUMBER($G51),ROUND($I51*$G51,2),ROUND($I51*$F51,2)))</f>
        <v>0</v>
      </c>
      <c r="N51" s="21"/>
    </row>
    <row r="52" spans="1:14" ht="18.75" customHeight="1" x14ac:dyDescent="0.15">
      <c r="A52" s="22" t="s">
        <v>101</v>
      </c>
      <c r="B52" s="23"/>
      <c r="C52" s="25" t="s">
        <v>102</v>
      </c>
      <c r="D52" s="17"/>
      <c r="E52" s="18"/>
      <c r="F52" s="19"/>
      <c r="G52" s="18"/>
      <c r="H52" s="19"/>
      <c r="I52" s="18"/>
      <c r="J52" s="18"/>
      <c r="K52" s="18"/>
      <c r="L52" s="18"/>
      <c r="M52" s="20"/>
      <c r="N52" s="21"/>
    </row>
    <row r="53" spans="1:14" ht="42" customHeight="1" x14ac:dyDescent="0.15">
      <c r="A53" s="22" t="s">
        <v>103</v>
      </c>
      <c r="B53" s="23"/>
      <c r="C53" s="37" t="s">
        <v>104</v>
      </c>
      <c r="D53" s="26" t="s">
        <v>43</v>
      </c>
      <c r="E53" s="36"/>
      <c r="F53" s="29">
        <v>1</v>
      </c>
      <c r="G53" s="36"/>
      <c r="H53" s="29">
        <v>1</v>
      </c>
      <c r="I53" s="30"/>
      <c r="J53" s="27"/>
      <c r="K53" s="30"/>
      <c r="L53" s="30"/>
      <c r="M53" s="31">
        <f t="shared" ref="M53:M54" si="4">IF(ISNUMBER($K53),IF(ISNUMBER($G53),ROUND($K53*$G53,2),ROUND($K53*$F53,2)),IF(ISNUMBER($G53),ROUND($I53*$G53,2),ROUND($I53*$F53,2)))</f>
        <v>0</v>
      </c>
      <c r="N53" s="21"/>
    </row>
    <row r="54" spans="1:14" ht="42" customHeight="1" x14ac:dyDescent="0.15">
      <c r="A54" s="22" t="s">
        <v>105</v>
      </c>
      <c r="B54" s="23"/>
      <c r="C54" s="37" t="s">
        <v>106</v>
      </c>
      <c r="D54" s="26" t="s">
        <v>43</v>
      </c>
      <c r="E54" s="36"/>
      <c r="F54" s="29">
        <v>2</v>
      </c>
      <c r="G54" s="36"/>
      <c r="H54" s="29">
        <v>1</v>
      </c>
      <c r="I54" s="30"/>
      <c r="J54" s="27"/>
      <c r="K54" s="30"/>
      <c r="L54" s="30"/>
      <c r="M54" s="31">
        <f t="shared" si="4"/>
        <v>0</v>
      </c>
      <c r="N54" s="21"/>
    </row>
    <row r="55" spans="1:14" ht="31.5" hidden="1" customHeight="1" x14ac:dyDescent="0.15">
      <c r="A55" s="74" t="s">
        <v>107</v>
      </c>
      <c r="B55" s="75"/>
      <c r="C55" s="75"/>
      <c r="D55" s="75"/>
      <c r="E55" s="75"/>
      <c r="F55" s="75"/>
      <c r="G55" s="75"/>
      <c r="H55" s="75"/>
      <c r="I55" s="75"/>
      <c r="M55" s="32">
        <f>M$51+SUM(M$53:M$54)</f>
        <v>0</v>
      </c>
      <c r="N55" s="33"/>
    </row>
    <row r="56" spans="1:14" ht="26.25" customHeight="1" x14ac:dyDescent="0.15">
      <c r="A56" s="22" t="s">
        <v>108</v>
      </c>
      <c r="B56" s="23"/>
      <c r="C56" s="24" t="s">
        <v>109</v>
      </c>
      <c r="D56" s="17"/>
      <c r="E56" s="18"/>
      <c r="F56" s="19"/>
      <c r="G56" s="18"/>
      <c r="H56" s="19"/>
      <c r="I56" s="18"/>
      <c r="J56" s="18"/>
      <c r="K56" s="18"/>
      <c r="L56" s="18"/>
      <c r="M56" s="20"/>
      <c r="N56" s="21"/>
    </row>
    <row r="57" spans="1:14" ht="22.5" customHeight="1" x14ac:dyDescent="0.15">
      <c r="A57" s="22" t="s">
        <v>110</v>
      </c>
      <c r="B57" s="23"/>
      <c r="C57" s="25" t="s">
        <v>111</v>
      </c>
      <c r="D57" s="17"/>
      <c r="E57" s="18"/>
      <c r="F57" s="19"/>
      <c r="G57" s="18"/>
      <c r="H57" s="19"/>
      <c r="I57" s="18"/>
      <c r="J57" s="18"/>
      <c r="K57" s="18"/>
      <c r="L57" s="18"/>
      <c r="M57" s="20"/>
      <c r="N57" s="21"/>
    </row>
    <row r="58" spans="1:14" ht="18.75" customHeight="1" x14ac:dyDescent="0.15">
      <c r="A58" s="22" t="s">
        <v>112</v>
      </c>
      <c r="B58" s="23"/>
      <c r="C58" s="25" t="s">
        <v>113</v>
      </c>
      <c r="D58" s="26" t="s">
        <v>43</v>
      </c>
      <c r="E58" s="36"/>
      <c r="F58" s="29">
        <v>1</v>
      </c>
      <c r="G58" s="36"/>
      <c r="H58" s="29">
        <v>1</v>
      </c>
      <c r="I58" s="30"/>
      <c r="J58" s="27"/>
      <c r="K58" s="30"/>
      <c r="L58" s="30"/>
      <c r="M58" s="31">
        <f>IF(ISNUMBER($K58),IF(ISNUMBER($G58),ROUND($K58*$G58,2),ROUND($K58*$F58,2)),IF(ISNUMBER($G58),ROUND($I58*$G58,2),ROUND($I58*$F58,2)))</f>
        <v>0</v>
      </c>
      <c r="N58" s="21"/>
    </row>
    <row r="59" spans="1:14" ht="22.5" customHeight="1" x14ac:dyDescent="0.15">
      <c r="A59" s="22" t="s">
        <v>114</v>
      </c>
      <c r="B59" s="23"/>
      <c r="C59" s="25" t="s">
        <v>115</v>
      </c>
      <c r="D59" s="17"/>
      <c r="E59" s="18"/>
      <c r="F59" s="19"/>
      <c r="G59" s="18"/>
      <c r="H59" s="19"/>
      <c r="I59" s="18"/>
      <c r="J59" s="18"/>
      <c r="K59" s="18"/>
      <c r="L59" s="18"/>
      <c r="M59" s="20"/>
      <c r="N59" s="21"/>
    </row>
    <row r="60" spans="1:14" ht="18.75" customHeight="1" x14ac:dyDescent="0.15">
      <c r="A60" s="22" t="s">
        <v>116</v>
      </c>
      <c r="B60" s="23"/>
      <c r="C60" s="25" t="s">
        <v>117</v>
      </c>
      <c r="D60" s="26" t="s">
        <v>43</v>
      </c>
      <c r="E60" s="36"/>
      <c r="F60" s="29">
        <v>6</v>
      </c>
      <c r="G60" s="36"/>
      <c r="H60" s="29">
        <v>1</v>
      </c>
      <c r="I60" s="30"/>
      <c r="J60" s="27"/>
      <c r="K60" s="30"/>
      <c r="L60" s="30"/>
      <c r="M60" s="31">
        <f>IF(ISNUMBER($K60),IF(ISNUMBER($G60),ROUND($K60*$G60,2),ROUND($K60*$F60,2)),IF(ISNUMBER($G60),ROUND($I60*$G60,2),ROUND($I60*$F60,2)))</f>
        <v>0</v>
      </c>
      <c r="N60" s="21"/>
    </row>
    <row r="61" spans="1:14" ht="22.5" customHeight="1" x14ac:dyDescent="0.15">
      <c r="A61" s="22" t="s">
        <v>118</v>
      </c>
      <c r="B61" s="23"/>
      <c r="C61" s="25" t="s">
        <v>119</v>
      </c>
      <c r="D61" s="17"/>
      <c r="E61" s="18"/>
      <c r="F61" s="19"/>
      <c r="G61" s="18"/>
      <c r="H61" s="19"/>
      <c r="I61" s="18"/>
      <c r="J61" s="18"/>
      <c r="K61" s="18"/>
      <c r="L61" s="18"/>
      <c r="M61" s="20"/>
      <c r="N61" s="21"/>
    </row>
    <row r="62" spans="1:14" ht="18.75" customHeight="1" x14ac:dyDescent="0.15">
      <c r="A62" s="22" t="s">
        <v>120</v>
      </c>
      <c r="B62" s="23"/>
      <c r="C62" s="25" t="s">
        <v>121</v>
      </c>
      <c r="D62" s="26" t="s">
        <v>43</v>
      </c>
      <c r="E62" s="36"/>
      <c r="F62" s="29">
        <v>1</v>
      </c>
      <c r="G62" s="36"/>
      <c r="H62" s="29">
        <v>1</v>
      </c>
      <c r="I62" s="30"/>
      <c r="J62" s="27"/>
      <c r="K62" s="30"/>
      <c r="L62" s="30"/>
      <c r="M62" s="31">
        <f>IF(ISNUMBER($K62),IF(ISNUMBER($G62),ROUND($K62*$G62,2),ROUND($K62*$F62,2)),IF(ISNUMBER($G62),ROUND($I62*$G62,2),ROUND($I62*$F62,2)))</f>
        <v>0</v>
      </c>
      <c r="N62" s="21"/>
    </row>
    <row r="63" spans="1:14" ht="18.75" customHeight="1" x14ac:dyDescent="0.15">
      <c r="A63" s="22" t="s">
        <v>122</v>
      </c>
      <c r="B63" s="23"/>
      <c r="C63" s="25" t="s">
        <v>123</v>
      </c>
      <c r="D63" s="17"/>
      <c r="E63" s="18"/>
      <c r="F63" s="19"/>
      <c r="G63" s="18"/>
      <c r="H63" s="19"/>
      <c r="I63" s="18"/>
      <c r="J63" s="18"/>
      <c r="K63" s="18"/>
      <c r="L63" s="18"/>
      <c r="M63" s="20"/>
      <c r="N63" s="21"/>
    </row>
    <row r="64" spans="1:14" ht="18.75" customHeight="1" x14ac:dyDescent="0.15">
      <c r="A64" s="22" t="s">
        <v>124</v>
      </c>
      <c r="B64" s="23"/>
      <c r="C64" s="37" t="s">
        <v>125</v>
      </c>
      <c r="D64" s="26" t="s">
        <v>43</v>
      </c>
      <c r="E64" s="36"/>
      <c r="F64" s="29">
        <v>4</v>
      </c>
      <c r="G64" s="36"/>
      <c r="H64" s="29">
        <v>1</v>
      </c>
      <c r="I64" s="30"/>
      <c r="J64" s="27"/>
      <c r="K64" s="30"/>
      <c r="L64" s="30"/>
      <c r="M64" s="31">
        <f t="shared" ref="M64:M65" si="5">IF(ISNUMBER($K64),IF(ISNUMBER($G64),ROUND($K64*$G64,2),ROUND($K64*$F64,2)),IF(ISNUMBER($G64),ROUND($I64*$G64,2),ROUND($I64*$F64,2)))</f>
        <v>0</v>
      </c>
      <c r="N64" s="21"/>
    </row>
    <row r="65" spans="1:14" ht="18.75" customHeight="1" x14ac:dyDescent="0.15">
      <c r="A65" s="22" t="s">
        <v>126</v>
      </c>
      <c r="B65" s="23"/>
      <c r="C65" s="37" t="s">
        <v>127</v>
      </c>
      <c r="D65" s="26" t="s">
        <v>43</v>
      </c>
      <c r="E65" s="36"/>
      <c r="F65" s="29">
        <v>8</v>
      </c>
      <c r="G65" s="36"/>
      <c r="H65" s="29">
        <v>1</v>
      </c>
      <c r="I65" s="30"/>
      <c r="J65" s="27"/>
      <c r="K65" s="30"/>
      <c r="L65" s="30"/>
      <c r="M65" s="31">
        <f t="shared" si="5"/>
        <v>0</v>
      </c>
      <c r="N65" s="21"/>
    </row>
    <row r="66" spans="1:14" ht="22.5" customHeight="1" x14ac:dyDescent="0.15">
      <c r="A66" s="22" t="s">
        <v>128</v>
      </c>
      <c r="B66" s="23"/>
      <c r="C66" s="25" t="s">
        <v>129</v>
      </c>
      <c r="D66" s="17"/>
      <c r="E66" s="18"/>
      <c r="F66" s="19"/>
      <c r="G66" s="18"/>
      <c r="H66" s="19"/>
      <c r="I66" s="18"/>
      <c r="J66" s="18"/>
      <c r="K66" s="18"/>
      <c r="L66" s="18"/>
      <c r="M66" s="20"/>
      <c r="N66" s="21"/>
    </row>
    <row r="67" spans="1:14" ht="18.75" customHeight="1" x14ac:dyDescent="0.15">
      <c r="A67" s="22" t="s">
        <v>130</v>
      </c>
      <c r="B67" s="23"/>
      <c r="C67" s="25" t="s">
        <v>131</v>
      </c>
      <c r="D67" s="26" t="s">
        <v>43</v>
      </c>
      <c r="E67" s="36"/>
      <c r="F67" s="29">
        <v>7</v>
      </c>
      <c r="G67" s="36"/>
      <c r="H67" s="29">
        <v>1</v>
      </c>
      <c r="I67" s="30"/>
      <c r="J67" s="27"/>
      <c r="K67" s="30"/>
      <c r="L67" s="30"/>
      <c r="M67" s="31">
        <f>IF(ISNUMBER($K67),IF(ISNUMBER($G67),ROUND($K67*$G67,2),ROUND($K67*$F67,2)),IF(ISNUMBER($G67),ROUND($I67*$G67,2),ROUND($I67*$F67,2)))</f>
        <v>0</v>
      </c>
      <c r="N67" s="21"/>
    </row>
    <row r="68" spans="1:14" ht="31.5" hidden="1" customHeight="1" x14ac:dyDescent="0.15">
      <c r="A68" s="74" t="s">
        <v>132</v>
      </c>
      <c r="B68" s="75"/>
      <c r="C68" s="75"/>
      <c r="D68" s="75"/>
      <c r="E68" s="75"/>
      <c r="F68" s="75"/>
      <c r="G68" s="75"/>
      <c r="H68" s="75"/>
      <c r="I68" s="75"/>
      <c r="M68" s="32">
        <f>M$58+M$60+M$62+SUM(M$64:M$65)+M$67</f>
        <v>0</v>
      </c>
      <c r="N68" s="33"/>
    </row>
    <row r="69" spans="1:14" ht="26.25" customHeight="1" x14ac:dyDescent="0.15">
      <c r="A69" s="22" t="s">
        <v>133</v>
      </c>
      <c r="B69" s="23"/>
      <c r="C69" s="24" t="s">
        <v>134</v>
      </c>
      <c r="D69" s="17"/>
      <c r="E69" s="18"/>
      <c r="F69" s="19"/>
      <c r="G69" s="18"/>
      <c r="H69" s="19"/>
      <c r="I69" s="18"/>
      <c r="J69" s="18"/>
      <c r="K69" s="18"/>
      <c r="L69" s="18"/>
      <c r="M69" s="20"/>
      <c r="N69" s="21"/>
    </row>
    <row r="70" spans="1:14" ht="22.5" customHeight="1" x14ac:dyDescent="0.15">
      <c r="A70" s="22" t="s">
        <v>135</v>
      </c>
      <c r="B70" s="23"/>
      <c r="C70" s="25" t="s">
        <v>136</v>
      </c>
      <c r="D70" s="17"/>
      <c r="E70" s="18"/>
      <c r="F70" s="19"/>
      <c r="G70" s="18"/>
      <c r="H70" s="19"/>
      <c r="I70" s="18"/>
      <c r="J70" s="18"/>
      <c r="K70" s="18"/>
      <c r="L70" s="18"/>
      <c r="M70" s="20"/>
      <c r="N70" s="21"/>
    </row>
    <row r="71" spans="1:14" ht="18.75" customHeight="1" x14ac:dyDescent="0.15">
      <c r="A71" s="22" t="s">
        <v>137</v>
      </c>
      <c r="B71" s="23"/>
      <c r="C71" s="25" t="s">
        <v>138</v>
      </c>
      <c r="D71" s="26" t="s">
        <v>43</v>
      </c>
      <c r="E71" s="36"/>
      <c r="F71" s="29">
        <v>1</v>
      </c>
      <c r="G71" s="36"/>
      <c r="H71" s="29">
        <v>1</v>
      </c>
      <c r="I71" s="30"/>
      <c r="J71" s="27"/>
      <c r="K71" s="30"/>
      <c r="L71" s="30"/>
      <c r="M71" s="31">
        <f>IF(ISNUMBER($K71),IF(ISNUMBER($G71),ROUND($K71*$G71,2),ROUND($K71*$F71,2)),IF(ISNUMBER($G71),ROUND($I71*$G71,2),ROUND($I71*$F71,2)))</f>
        <v>0</v>
      </c>
      <c r="N71" s="21"/>
    </row>
    <row r="72" spans="1:14" ht="31.5" hidden="1" customHeight="1" x14ac:dyDescent="0.15">
      <c r="A72" s="74" t="s">
        <v>139</v>
      </c>
      <c r="B72" s="75"/>
      <c r="C72" s="75"/>
      <c r="D72" s="75"/>
      <c r="E72" s="75"/>
      <c r="F72" s="75"/>
      <c r="G72" s="75"/>
      <c r="H72" s="75"/>
      <c r="I72" s="75"/>
      <c r="M72" s="32">
        <f>M$71</f>
        <v>0</v>
      </c>
      <c r="N72" s="33"/>
    </row>
    <row r="73" spans="1:14" ht="26.25" customHeight="1" x14ac:dyDescent="0.15">
      <c r="A73" s="22" t="s">
        <v>140</v>
      </c>
      <c r="B73" s="23"/>
      <c r="C73" s="24" t="s">
        <v>141</v>
      </c>
      <c r="D73" s="17"/>
      <c r="E73" s="18"/>
      <c r="F73" s="19"/>
      <c r="G73" s="18"/>
      <c r="H73" s="19"/>
      <c r="I73" s="18"/>
      <c r="J73" s="18"/>
      <c r="K73" s="18"/>
      <c r="L73" s="18"/>
      <c r="M73" s="20"/>
      <c r="N73" s="21"/>
    </row>
    <row r="74" spans="1:14" ht="22.5" customHeight="1" x14ac:dyDescent="0.15">
      <c r="A74" s="22" t="s">
        <v>142</v>
      </c>
      <c r="B74" s="23"/>
      <c r="C74" s="25" t="s">
        <v>143</v>
      </c>
      <c r="D74" s="26"/>
      <c r="E74" s="38"/>
      <c r="F74" s="39">
        <v>0</v>
      </c>
      <c r="G74" s="38"/>
      <c r="H74" s="29">
        <v>1</v>
      </c>
      <c r="I74" s="30"/>
      <c r="J74" s="27"/>
      <c r="K74" s="30"/>
      <c r="L74" s="30"/>
      <c r="M74" s="31">
        <f t="shared" ref="M74:M75" si="6">IF(ISNUMBER($K74),IF(ISNUMBER($G74),ROUND($K74*$G74,2),ROUND($K74*$F74,2)),IF(ISNUMBER($G74),ROUND($I74*$G74,2),ROUND($I74*$F74,2)))</f>
        <v>0</v>
      </c>
      <c r="N74" s="21"/>
    </row>
    <row r="75" spans="1:14" ht="18.75" customHeight="1" x14ac:dyDescent="0.15">
      <c r="A75" s="22" t="s">
        <v>144</v>
      </c>
      <c r="B75" s="23"/>
      <c r="C75" s="25" t="s">
        <v>145</v>
      </c>
      <c r="D75" s="26" t="s">
        <v>146</v>
      </c>
      <c r="E75" s="34"/>
      <c r="F75" s="35">
        <v>5</v>
      </c>
      <c r="G75" s="34"/>
      <c r="H75" s="29">
        <v>1</v>
      </c>
      <c r="I75" s="30"/>
      <c r="J75" s="27"/>
      <c r="K75" s="30"/>
      <c r="L75" s="30"/>
      <c r="M75" s="31">
        <f t="shared" si="6"/>
        <v>0</v>
      </c>
      <c r="N75" s="21"/>
    </row>
    <row r="76" spans="1:14" ht="31.5" hidden="1" customHeight="1" x14ac:dyDescent="0.15">
      <c r="A76" s="74" t="s">
        <v>147</v>
      </c>
      <c r="B76" s="75"/>
      <c r="C76" s="75"/>
      <c r="D76" s="75"/>
      <c r="E76" s="75"/>
      <c r="F76" s="75"/>
      <c r="G76" s="75"/>
      <c r="H76" s="75"/>
      <c r="I76" s="75"/>
      <c r="M76" s="32">
        <f>SUM(M$74:M$75)</f>
        <v>0</v>
      </c>
      <c r="N76" s="33"/>
    </row>
    <row r="77" spans="1:14" ht="26.25" customHeight="1" x14ac:dyDescent="0.15">
      <c r="A77" s="22" t="s">
        <v>148</v>
      </c>
      <c r="B77" s="23"/>
      <c r="C77" s="24" t="s">
        <v>149</v>
      </c>
      <c r="D77" s="17"/>
      <c r="E77" s="18"/>
      <c r="F77" s="19"/>
      <c r="G77" s="18"/>
      <c r="H77" s="19"/>
      <c r="I77" s="18"/>
      <c r="J77" s="18"/>
      <c r="K77" s="18"/>
      <c r="L77" s="18"/>
      <c r="M77" s="20"/>
      <c r="N77" s="21"/>
    </row>
    <row r="78" spans="1:14" ht="22.5" customHeight="1" x14ac:dyDescent="0.15">
      <c r="A78" s="22" t="s">
        <v>150</v>
      </c>
      <c r="B78" s="23"/>
      <c r="C78" s="25" t="s">
        <v>151</v>
      </c>
      <c r="D78" s="17"/>
      <c r="E78" s="18"/>
      <c r="F78" s="19"/>
      <c r="G78" s="18"/>
      <c r="H78" s="19"/>
      <c r="I78" s="18"/>
      <c r="J78" s="18"/>
      <c r="K78" s="18"/>
      <c r="L78" s="18"/>
      <c r="M78" s="20"/>
      <c r="N78" s="21"/>
    </row>
    <row r="79" spans="1:14" ht="18.75" customHeight="1" x14ac:dyDescent="0.15">
      <c r="A79" s="22" t="s">
        <v>152</v>
      </c>
      <c r="B79" s="23"/>
      <c r="C79" s="25" t="s">
        <v>153</v>
      </c>
      <c r="D79" s="26" t="s">
        <v>43</v>
      </c>
      <c r="E79" s="36"/>
      <c r="F79" s="29">
        <v>3</v>
      </c>
      <c r="G79" s="36"/>
      <c r="H79" s="29">
        <v>1</v>
      </c>
      <c r="I79" s="30"/>
      <c r="J79" s="27"/>
      <c r="K79" s="30"/>
      <c r="L79" s="30"/>
      <c r="M79" s="31">
        <f t="shared" ref="M79:M81" si="7">IF(ISNUMBER($K79),IF(ISNUMBER($G79),ROUND($K79*$G79,2),ROUND($K79*$F79,2)),IF(ISNUMBER($G79),ROUND($I79*$G79,2),ROUND($I79*$F79,2)))</f>
        <v>0</v>
      </c>
      <c r="N79" s="21"/>
    </row>
    <row r="80" spans="1:14" ht="18.75" customHeight="1" x14ac:dyDescent="0.15">
      <c r="A80" s="22" t="s">
        <v>154</v>
      </c>
      <c r="B80" s="23"/>
      <c r="C80" s="25" t="s">
        <v>155</v>
      </c>
      <c r="D80" s="26" t="s">
        <v>146</v>
      </c>
      <c r="E80" s="34"/>
      <c r="F80" s="35">
        <v>3</v>
      </c>
      <c r="G80" s="34"/>
      <c r="H80" s="29">
        <v>1</v>
      </c>
      <c r="I80" s="30"/>
      <c r="J80" s="27"/>
      <c r="K80" s="30"/>
      <c r="L80" s="30"/>
      <c r="M80" s="31">
        <f t="shared" si="7"/>
        <v>0</v>
      </c>
      <c r="N80" s="21"/>
    </row>
    <row r="81" spans="1:14" ht="18.75" customHeight="1" x14ac:dyDescent="0.15">
      <c r="A81" s="22" t="s">
        <v>156</v>
      </c>
      <c r="B81" s="23"/>
      <c r="C81" s="25" t="s">
        <v>157</v>
      </c>
      <c r="D81" s="26" t="s">
        <v>146</v>
      </c>
      <c r="E81" s="34"/>
      <c r="F81" s="35">
        <v>15</v>
      </c>
      <c r="G81" s="34"/>
      <c r="H81" s="29">
        <v>1</v>
      </c>
      <c r="I81" s="30"/>
      <c r="J81" s="27"/>
      <c r="K81" s="30"/>
      <c r="L81" s="30"/>
      <c r="M81" s="31">
        <f t="shared" si="7"/>
        <v>0</v>
      </c>
      <c r="N81" s="21"/>
    </row>
    <row r="82" spans="1:14" ht="31.5" hidden="1" customHeight="1" x14ac:dyDescent="0.15">
      <c r="A82" s="74" t="s">
        <v>158</v>
      </c>
      <c r="B82" s="75"/>
      <c r="C82" s="75"/>
      <c r="D82" s="75"/>
      <c r="E82" s="75"/>
      <c r="F82" s="75"/>
      <c r="G82" s="75"/>
      <c r="H82" s="75"/>
      <c r="I82" s="75"/>
      <c r="M82" s="32">
        <f>SUM(M$79:M$81)</f>
        <v>0</v>
      </c>
      <c r="N82" s="33"/>
    </row>
    <row r="83" spans="1:14" ht="26.25" customHeight="1" x14ac:dyDescent="0.15">
      <c r="A83" s="22" t="s">
        <v>159</v>
      </c>
      <c r="B83" s="23"/>
      <c r="C83" s="24" t="s">
        <v>160</v>
      </c>
      <c r="D83" s="17"/>
      <c r="E83" s="18"/>
      <c r="F83" s="19"/>
      <c r="G83" s="18"/>
      <c r="H83" s="19"/>
      <c r="I83" s="18"/>
      <c r="J83" s="18"/>
      <c r="K83" s="18"/>
      <c r="L83" s="18"/>
      <c r="M83" s="20"/>
      <c r="N83" s="21"/>
    </row>
    <row r="84" spans="1:14" ht="22.5" customHeight="1" x14ac:dyDescent="0.15">
      <c r="A84" s="22" t="s">
        <v>161</v>
      </c>
      <c r="B84" s="23"/>
      <c r="C84" s="25" t="s">
        <v>162</v>
      </c>
      <c r="D84" s="17"/>
      <c r="E84" s="18"/>
      <c r="F84" s="19"/>
      <c r="G84" s="18"/>
      <c r="H84" s="19"/>
      <c r="I84" s="18"/>
      <c r="J84" s="18"/>
      <c r="K84" s="18"/>
      <c r="L84" s="18"/>
      <c r="M84" s="20"/>
      <c r="N84" s="21"/>
    </row>
    <row r="85" spans="1:14" ht="18.75" customHeight="1" x14ac:dyDescent="0.15">
      <c r="A85" s="22" t="s">
        <v>163</v>
      </c>
      <c r="B85" s="23"/>
      <c r="C85" s="25" t="s">
        <v>164</v>
      </c>
      <c r="D85" s="17"/>
      <c r="E85" s="18"/>
      <c r="F85" s="19"/>
      <c r="G85" s="18"/>
      <c r="H85" s="19"/>
      <c r="I85" s="18"/>
      <c r="J85" s="18"/>
      <c r="K85" s="18"/>
      <c r="L85" s="18"/>
      <c r="M85" s="20"/>
      <c r="N85" s="21"/>
    </row>
    <row r="86" spans="1:14" ht="18.75" customHeight="1" x14ac:dyDescent="0.15">
      <c r="A86" s="22" t="s">
        <v>165</v>
      </c>
      <c r="B86" s="23"/>
      <c r="C86" s="37" t="s">
        <v>166</v>
      </c>
      <c r="D86" s="26" t="s">
        <v>61</v>
      </c>
      <c r="E86" s="34"/>
      <c r="F86" s="35">
        <v>100</v>
      </c>
      <c r="G86" s="34"/>
      <c r="H86" s="29">
        <v>1</v>
      </c>
      <c r="I86" s="30"/>
      <c r="J86" s="27"/>
      <c r="K86" s="30"/>
      <c r="L86" s="30"/>
      <c r="M86" s="31">
        <f>IF(ISNUMBER($K86),IF(ISNUMBER($G86),ROUND($K86*$G86,2),ROUND($K86*$F86,2)),IF(ISNUMBER($G86),ROUND($I86*$G86,2),ROUND($I86*$F86,2)))</f>
        <v>0</v>
      </c>
      <c r="N86" s="21"/>
    </row>
    <row r="87" spans="1:14" ht="31.5" hidden="1" customHeight="1" x14ac:dyDescent="0.15">
      <c r="A87" s="74" t="s">
        <v>167</v>
      </c>
      <c r="B87" s="75"/>
      <c r="C87" s="75"/>
      <c r="D87" s="75"/>
      <c r="E87" s="75"/>
      <c r="F87" s="75"/>
      <c r="G87" s="75"/>
      <c r="H87" s="75"/>
      <c r="I87" s="75"/>
      <c r="M87" s="32">
        <f>M$86</f>
        <v>0</v>
      </c>
      <c r="N87" s="33"/>
    </row>
    <row r="88" spans="1:14" ht="26.25" customHeight="1" x14ac:dyDescent="0.15">
      <c r="A88" s="22" t="s">
        <v>168</v>
      </c>
      <c r="B88" s="23"/>
      <c r="C88" s="24" t="s">
        <v>169</v>
      </c>
      <c r="D88" s="17"/>
      <c r="E88" s="18"/>
      <c r="F88" s="19"/>
      <c r="G88" s="18"/>
      <c r="H88" s="19"/>
      <c r="I88" s="18"/>
      <c r="J88" s="18"/>
      <c r="K88" s="18"/>
      <c r="L88" s="18"/>
      <c r="M88" s="20"/>
      <c r="N88" s="21"/>
    </row>
    <row r="89" spans="1:14" ht="29.25" customHeight="1" x14ac:dyDescent="0.15">
      <c r="A89" s="22" t="s">
        <v>170</v>
      </c>
      <c r="B89" s="23"/>
      <c r="C89" s="25" t="s">
        <v>171</v>
      </c>
      <c r="D89" s="26" t="s">
        <v>43</v>
      </c>
      <c r="E89" s="36"/>
      <c r="F89" s="29">
        <v>10</v>
      </c>
      <c r="G89" s="36"/>
      <c r="H89" s="29">
        <v>1</v>
      </c>
      <c r="I89" s="30"/>
      <c r="J89" s="27"/>
      <c r="K89" s="30"/>
      <c r="L89" s="30"/>
      <c r="M89" s="31">
        <f>IF(ISNUMBER($K89),IF(ISNUMBER($G89),ROUND($K89*$G89,2),ROUND($K89*$F89,2)),IF(ISNUMBER($G89),ROUND($I89*$G89,2),ROUND($I89*$F89,2)))</f>
        <v>0</v>
      </c>
      <c r="N89" s="21"/>
    </row>
    <row r="90" spans="1:14" ht="31.5" hidden="1" customHeight="1" x14ac:dyDescent="0.15">
      <c r="A90" s="74" t="s">
        <v>172</v>
      </c>
      <c r="B90" s="75"/>
      <c r="C90" s="75"/>
      <c r="D90" s="75"/>
      <c r="E90" s="75"/>
      <c r="F90" s="75"/>
      <c r="G90" s="75"/>
      <c r="H90" s="75"/>
      <c r="I90" s="75"/>
      <c r="M90" s="32">
        <f>M$89</f>
        <v>0</v>
      </c>
      <c r="N90" s="33"/>
    </row>
    <row r="91" spans="1:14" ht="26.25" customHeight="1" x14ac:dyDescent="0.15">
      <c r="A91" s="22" t="s">
        <v>173</v>
      </c>
      <c r="B91" s="23"/>
      <c r="C91" s="24" t="s">
        <v>174</v>
      </c>
      <c r="D91" s="17"/>
      <c r="E91" s="18"/>
      <c r="F91" s="19"/>
      <c r="G91" s="18"/>
      <c r="H91" s="19"/>
      <c r="I91" s="18"/>
      <c r="J91" s="18"/>
      <c r="K91" s="18"/>
      <c r="L91" s="18"/>
      <c r="M91" s="20"/>
      <c r="N91" s="21"/>
    </row>
    <row r="92" spans="1:14" ht="22.5" customHeight="1" x14ac:dyDescent="0.15">
      <c r="A92" s="22" t="s">
        <v>175</v>
      </c>
      <c r="B92" s="23"/>
      <c r="C92" s="25" t="s">
        <v>176</v>
      </c>
      <c r="D92" s="26" t="s">
        <v>22</v>
      </c>
      <c r="E92" s="27"/>
      <c r="F92" s="28">
        <v>1</v>
      </c>
      <c r="G92" s="27"/>
      <c r="H92" s="29">
        <v>1</v>
      </c>
      <c r="I92" s="30"/>
      <c r="J92" s="27"/>
      <c r="K92" s="30"/>
      <c r="L92" s="30"/>
      <c r="M92" s="31">
        <f>IF(ISNUMBER($K92),IF(ISNUMBER($G92),ROUND($K92*$G92,2),ROUND($K92*$F92,2)),IF(ISNUMBER($G92),ROUND($I92*$G92,2),ROUND($I92*$F92,2)))</f>
        <v>0</v>
      </c>
      <c r="N92" s="21"/>
    </row>
    <row r="93" spans="1:14" ht="31.5" hidden="1" customHeight="1" x14ac:dyDescent="0.15">
      <c r="A93" s="74" t="s">
        <v>177</v>
      </c>
      <c r="B93" s="75"/>
      <c r="C93" s="75"/>
      <c r="D93" s="75"/>
      <c r="E93" s="75"/>
      <c r="F93" s="75"/>
      <c r="G93" s="75"/>
      <c r="H93" s="75"/>
      <c r="I93" s="75"/>
      <c r="M93" s="32">
        <f>M$92</f>
        <v>0</v>
      </c>
      <c r="N93" s="33"/>
    </row>
    <row r="94" spans="1:14" ht="15" customHeight="1" x14ac:dyDescent="0.15">
      <c r="A94" s="88" t="s">
        <v>178</v>
      </c>
      <c r="B94" s="89"/>
      <c r="C94" s="89"/>
      <c r="D94" s="89"/>
      <c r="E94" s="89"/>
      <c r="F94" s="89"/>
      <c r="G94" s="89"/>
      <c r="H94" s="89"/>
      <c r="I94" s="89"/>
      <c r="M94" s="40">
        <f>SUM(M$11:M$13)+SUM(M$17:M$23)+SUM(M$26:M$27)+SUM(M$29:M$30)+M$35+M$37+M$42+M$44+M$46+M$51+SUM(M$53:M$54)+M$58+M$60+M$62+SUM(M$64:M$65)+M$67+M$71+SUM(M$74:M$75)+SUM(M$79:M$81)+M$86+M$89+M$92</f>
        <v>0</v>
      </c>
      <c r="N94" s="41"/>
    </row>
    <row r="95" spans="1:14" ht="15" customHeight="1" x14ac:dyDescent="0.15">
      <c r="A95" s="90" t="s">
        <v>179</v>
      </c>
      <c r="B95" s="91"/>
      <c r="C95" s="91"/>
      <c r="D95" s="91"/>
      <c r="E95" s="91"/>
      <c r="F95" s="91"/>
      <c r="G95" s="91"/>
      <c r="H95" s="91"/>
      <c r="I95" s="91"/>
      <c r="M95" s="42">
        <f>(SUMIF($H$8:$H$93,1,$M$8:$M$93))*0.2</f>
        <v>0</v>
      </c>
      <c r="N95" s="41"/>
    </row>
    <row r="96" spans="1:14" ht="15" customHeight="1" x14ac:dyDescent="0.15">
      <c r="A96" s="92" t="s">
        <v>180</v>
      </c>
      <c r="B96" s="93"/>
      <c r="C96" s="93"/>
      <c r="D96" s="93"/>
      <c r="E96" s="93"/>
      <c r="F96" s="93"/>
      <c r="G96" s="93"/>
      <c r="H96" s="93"/>
      <c r="I96" s="93"/>
      <c r="M96" s="43">
        <f>SUM(M$94:M$95)</f>
        <v>0</v>
      </c>
      <c r="N96" s="41"/>
    </row>
    <row r="99" spans="1:14" ht="16.5" customHeight="1" x14ac:dyDescent="0.15">
      <c r="A99" s="102" t="s">
        <v>181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4"/>
      <c r="N99" s="44"/>
    </row>
    <row r="100" spans="1:14" ht="18.75" customHeight="1" x14ac:dyDescent="0.15">
      <c r="A100" s="45" t="s">
        <v>182</v>
      </c>
      <c r="B100" s="46"/>
      <c r="C100" s="47" t="s">
        <v>183</v>
      </c>
      <c r="D100" s="26" t="s">
        <v>34</v>
      </c>
      <c r="E100" s="34"/>
      <c r="F100" s="35">
        <v>10</v>
      </c>
      <c r="G100" s="34"/>
      <c r="H100" s="29">
        <v>1</v>
      </c>
      <c r="I100" s="30"/>
      <c r="J100" s="27"/>
      <c r="K100" s="30"/>
      <c r="L100" s="30"/>
      <c r="M100" s="31">
        <f t="shared" ref="M100:M102" si="8">IF(ISNUMBER($K100),IF(ISNUMBER($G100),ROUND($K100*$G100,2),ROUND($K100*$F100,2)),IF(ISNUMBER($G100),ROUND($I100*$G100,2),ROUND($I100*$F100,2)))</f>
        <v>0</v>
      </c>
      <c r="N100" s="21"/>
    </row>
    <row r="101" spans="1:14" ht="18.75" customHeight="1" x14ac:dyDescent="0.15">
      <c r="A101" s="45" t="s">
        <v>184</v>
      </c>
      <c r="B101" s="46"/>
      <c r="C101" s="47" t="s">
        <v>185</v>
      </c>
      <c r="D101" s="26" t="s">
        <v>34</v>
      </c>
      <c r="E101" s="34"/>
      <c r="F101" s="35">
        <v>10</v>
      </c>
      <c r="G101" s="34"/>
      <c r="H101" s="29">
        <v>1</v>
      </c>
      <c r="I101" s="30"/>
      <c r="J101" s="27"/>
      <c r="K101" s="30"/>
      <c r="L101" s="30"/>
      <c r="M101" s="31">
        <f t="shared" si="8"/>
        <v>0</v>
      </c>
      <c r="N101" s="21"/>
    </row>
    <row r="102" spans="1:14" ht="18.75" customHeight="1" x14ac:dyDescent="0.15">
      <c r="A102" s="45" t="s">
        <v>186</v>
      </c>
      <c r="B102" s="46"/>
      <c r="C102" s="47" t="s">
        <v>187</v>
      </c>
      <c r="D102" s="26" t="s">
        <v>34</v>
      </c>
      <c r="E102" s="34"/>
      <c r="F102" s="35">
        <v>1</v>
      </c>
      <c r="G102" s="34"/>
      <c r="H102" s="29">
        <v>1</v>
      </c>
      <c r="I102" s="30"/>
      <c r="J102" s="27"/>
      <c r="K102" s="30"/>
      <c r="L102" s="30"/>
      <c r="M102" s="31">
        <f t="shared" si="8"/>
        <v>0</v>
      </c>
      <c r="N102" s="21"/>
    </row>
    <row r="103" spans="1:14" ht="26.25" customHeight="1" x14ac:dyDescent="0.15">
      <c r="A103" s="100" t="s">
        <v>188</v>
      </c>
      <c r="B103" s="101"/>
      <c r="C103" s="101"/>
      <c r="D103" s="101"/>
      <c r="E103" s="101"/>
      <c r="F103" s="101"/>
      <c r="G103" s="101"/>
      <c r="H103" s="101"/>
      <c r="I103" s="101"/>
      <c r="M103" s="48">
        <f t="shared" ref="M103:M104" si="9">SUM(M$100:M$102)</f>
        <v>0</v>
      </c>
      <c r="N103" s="49"/>
    </row>
    <row r="104" spans="1:14" ht="27.75" customHeight="1" x14ac:dyDescent="0.15">
      <c r="A104" s="98" t="s">
        <v>189</v>
      </c>
      <c r="B104" s="99"/>
      <c r="C104" s="99"/>
      <c r="D104" s="99"/>
      <c r="E104" s="99"/>
      <c r="F104" s="99"/>
      <c r="G104" s="99"/>
      <c r="H104" s="99"/>
      <c r="I104" s="99"/>
      <c r="M104" s="50">
        <f t="shared" si="9"/>
        <v>0</v>
      </c>
      <c r="N104" s="51"/>
    </row>
    <row r="105" spans="1:14" ht="26.25" customHeight="1" x14ac:dyDescent="0.15">
      <c r="A105" s="96" t="s">
        <v>190</v>
      </c>
      <c r="B105" s="97"/>
      <c r="C105" s="97"/>
      <c r="D105" s="97"/>
      <c r="E105" s="97"/>
      <c r="F105" s="97"/>
      <c r="G105" s="97"/>
      <c r="H105" s="97"/>
      <c r="I105" s="97"/>
      <c r="M105" s="52">
        <f>(SUMIF($H$100:$H$103,1,$M$100:$M$103))*0.2</f>
        <v>0</v>
      </c>
      <c r="N105" s="51"/>
    </row>
    <row r="106" spans="1:14" ht="24.75" customHeight="1" x14ac:dyDescent="0.15">
      <c r="A106" s="94" t="s">
        <v>191</v>
      </c>
      <c r="B106" s="95"/>
      <c r="C106" s="95"/>
      <c r="D106" s="95"/>
      <c r="E106" s="95"/>
      <c r="F106" s="95"/>
      <c r="G106" s="95"/>
      <c r="H106" s="95"/>
      <c r="I106" s="95"/>
      <c r="M106" s="53">
        <f>SUM(M$104:M$105)</f>
        <v>0</v>
      </c>
      <c r="N106" s="51"/>
    </row>
  </sheetData>
  <sheetProtection algorithmName="SHA-512" hashValue="XFVZQpPzQrdKwXpb8yZhXmOqYouDkciXbTX5xnhnI3WSDddnErxohdTE9R0+NXfqWrqMJAizGqojYXhcHjEO1w==" saltValue="F9dyuOT1wHFmEjtf9p+p3dr02aSDL7iy3bGnc3pLHZYUuJn1rl+T2UCgEb+A/sOdVZcnVSezqElMdCqe71OE5g==" spinCount="100000" sheet="1" objects="1" scenarios="1"/>
  <mergeCells count="23">
    <mergeCell ref="A96:I96"/>
    <mergeCell ref="A106:I106"/>
    <mergeCell ref="A105:I105"/>
    <mergeCell ref="A104:I104"/>
    <mergeCell ref="A103:I103"/>
    <mergeCell ref="A99:M99"/>
    <mergeCell ref="A87:I87"/>
    <mergeCell ref="A90:I90"/>
    <mergeCell ref="A93:I93"/>
    <mergeCell ref="A94:I94"/>
    <mergeCell ref="A95:I95"/>
    <mergeCell ref="A55:I55"/>
    <mergeCell ref="A68:I68"/>
    <mergeCell ref="A72:I72"/>
    <mergeCell ref="A76:I76"/>
    <mergeCell ref="A82:I82"/>
    <mergeCell ref="A31:I31"/>
    <mergeCell ref="A38:I38"/>
    <mergeCell ref="A47:I47"/>
    <mergeCell ref="A1:M2"/>
    <mergeCell ref="A3:M4"/>
    <mergeCell ref="A5:M5"/>
    <mergeCell ref="A14:I14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106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Zeros="0" workbookViewId="0">
      <pane ySplit="6" topLeftCell="A7" activePane="bottomLeft" state="frozen"/>
      <selection pane="bottomLeft" activeCell="M78" sqref="M78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style="2" hidden="1" customWidth="1"/>
    <col min="6" max="6" width="12.33203125" style="1" customWidth="1"/>
    <col min="7" max="7" width="11.83203125" style="2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3"/>
    </row>
    <row r="2" spans="1:14" ht="15" customHeight="1" x14ac:dyDescent="0.15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4"/>
    </row>
    <row r="3" spans="1:14" ht="7.5" customHeight="1" x14ac:dyDescent="0.15">
      <c r="A3" s="82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4"/>
      <c r="N3" s="5"/>
    </row>
    <row r="4" spans="1:14" ht="30" customHeight="1" x14ac:dyDescent="0.15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6"/>
    </row>
    <row r="5" spans="1:14" ht="30" customHeight="1" x14ac:dyDescent="0.15">
      <c r="A5" s="85" t="s">
        <v>192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 t="s">
        <v>3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31.5" customHeight="1" x14ac:dyDescent="0.15">
      <c r="A7" s="9" t="s">
        <v>4</v>
      </c>
      <c r="B7" s="10" t="s">
        <v>5</v>
      </c>
      <c r="C7" s="11" t="s">
        <v>6</v>
      </c>
      <c r="D7" s="11" t="s">
        <v>7</v>
      </c>
      <c r="F7" s="11" t="s">
        <v>8</v>
      </c>
      <c r="G7" s="11" t="s">
        <v>9</v>
      </c>
      <c r="H7" s="11" t="s">
        <v>10</v>
      </c>
      <c r="I7" s="11" t="s">
        <v>11</v>
      </c>
      <c r="M7" s="12" t="s">
        <v>12</v>
      </c>
      <c r="N7" s="13" t="s">
        <v>13</v>
      </c>
    </row>
    <row r="8" spans="1:14" ht="45" customHeight="1" x14ac:dyDescent="0.15">
      <c r="A8" s="14" t="s">
        <v>193</v>
      </c>
      <c r="B8" s="15"/>
      <c r="C8" s="16" t="s">
        <v>194</v>
      </c>
      <c r="D8" s="17"/>
      <c r="E8" s="18"/>
      <c r="F8" s="19"/>
      <c r="G8" s="18"/>
      <c r="H8" s="19"/>
      <c r="I8" s="18"/>
      <c r="J8" s="18"/>
      <c r="K8" s="18"/>
      <c r="L8" s="18"/>
      <c r="M8" s="20"/>
      <c r="N8" s="21"/>
    </row>
    <row r="9" spans="1:14" ht="37.5" customHeight="1" x14ac:dyDescent="0.15">
      <c r="A9" s="22" t="s">
        <v>195</v>
      </c>
      <c r="B9" s="23"/>
      <c r="C9" s="24" t="s">
        <v>196</v>
      </c>
      <c r="D9" s="17"/>
      <c r="E9" s="18"/>
      <c r="F9" s="19"/>
      <c r="G9" s="18"/>
      <c r="H9" s="19"/>
      <c r="I9" s="18"/>
      <c r="J9" s="18"/>
      <c r="K9" s="18"/>
      <c r="L9" s="18"/>
      <c r="M9" s="20"/>
      <c r="N9" s="21"/>
    </row>
    <row r="10" spans="1:14" ht="26.25" customHeight="1" x14ac:dyDescent="0.15">
      <c r="A10" s="22" t="s">
        <v>197</v>
      </c>
      <c r="B10" s="23"/>
      <c r="C10" s="24" t="s">
        <v>198</v>
      </c>
      <c r="D10" s="17"/>
      <c r="E10" s="18"/>
      <c r="F10" s="19"/>
      <c r="G10" s="18"/>
      <c r="H10" s="19"/>
      <c r="I10" s="18"/>
      <c r="J10" s="18"/>
      <c r="K10" s="18"/>
      <c r="L10" s="18"/>
      <c r="M10" s="20"/>
      <c r="N10" s="21"/>
    </row>
    <row r="11" spans="1:14" ht="22.5" customHeight="1" x14ac:dyDescent="0.15">
      <c r="A11" s="22" t="s">
        <v>199</v>
      </c>
      <c r="B11" s="23"/>
      <c r="C11" s="25" t="s">
        <v>200</v>
      </c>
      <c r="D11" s="26"/>
      <c r="E11" s="38"/>
      <c r="F11" s="39">
        <v>0</v>
      </c>
      <c r="G11" s="38"/>
      <c r="H11" s="29">
        <v>1</v>
      </c>
      <c r="I11" s="30"/>
      <c r="J11" s="27"/>
      <c r="K11" s="30"/>
      <c r="L11" s="30"/>
      <c r="M11" s="31">
        <f>IF(ISNUMBER($K11),IF(ISNUMBER($G11),ROUND($K11*$G11,2),ROUND($K11*$F11,2)),IF(ISNUMBER($G11),ROUND($I11*$G11,2),ROUND($I11*$F11,2)))</f>
        <v>0</v>
      </c>
      <c r="N11" s="21"/>
    </row>
    <row r="12" spans="1:14" ht="31.5" hidden="1" customHeight="1" x14ac:dyDescent="0.15">
      <c r="A12" s="74" t="s">
        <v>201</v>
      </c>
      <c r="B12" s="75"/>
      <c r="C12" s="75"/>
      <c r="D12" s="75"/>
      <c r="E12" s="75"/>
      <c r="F12" s="75"/>
      <c r="G12" s="75"/>
      <c r="H12" s="75"/>
      <c r="I12" s="75"/>
      <c r="M12" s="32">
        <f>M$11</f>
        <v>0</v>
      </c>
      <c r="N12" s="33"/>
    </row>
    <row r="13" spans="1:14" ht="26.25" customHeight="1" x14ac:dyDescent="0.15">
      <c r="A13" s="22" t="s">
        <v>202</v>
      </c>
      <c r="B13" s="23"/>
      <c r="C13" s="24" t="s">
        <v>203</v>
      </c>
      <c r="D13" s="17"/>
      <c r="E13" s="18"/>
      <c r="F13" s="19"/>
      <c r="G13" s="18"/>
      <c r="H13" s="19"/>
      <c r="I13" s="18"/>
      <c r="J13" s="18"/>
      <c r="K13" s="18"/>
      <c r="L13" s="18"/>
      <c r="M13" s="20"/>
      <c r="N13" s="21"/>
    </row>
    <row r="14" spans="1:14" ht="26.25" customHeight="1" x14ac:dyDescent="0.15">
      <c r="A14" s="22" t="s">
        <v>204</v>
      </c>
      <c r="B14" s="23"/>
      <c r="C14" s="24" t="s">
        <v>205</v>
      </c>
      <c r="D14" s="17"/>
      <c r="E14" s="18"/>
      <c r="F14" s="19"/>
      <c r="G14" s="18"/>
      <c r="H14" s="19"/>
      <c r="I14" s="18"/>
      <c r="J14" s="18"/>
      <c r="K14" s="18"/>
      <c r="L14" s="18"/>
      <c r="M14" s="20"/>
      <c r="N14" s="21"/>
    </row>
    <row r="15" spans="1:14" ht="26.25" customHeight="1" x14ac:dyDescent="0.15">
      <c r="A15" s="22" t="s">
        <v>206</v>
      </c>
      <c r="B15" s="23"/>
      <c r="C15" s="24" t="s">
        <v>207</v>
      </c>
      <c r="D15" s="17"/>
      <c r="E15" s="18"/>
      <c r="F15" s="19"/>
      <c r="G15" s="18"/>
      <c r="H15" s="19"/>
      <c r="I15" s="18"/>
      <c r="J15" s="18"/>
      <c r="K15" s="18"/>
      <c r="L15" s="18"/>
      <c r="M15" s="20"/>
      <c r="N15" s="21"/>
    </row>
    <row r="16" spans="1:14" ht="26.25" customHeight="1" x14ac:dyDescent="0.15">
      <c r="A16" s="22" t="s">
        <v>208</v>
      </c>
      <c r="B16" s="23"/>
      <c r="C16" s="24" t="s">
        <v>209</v>
      </c>
      <c r="D16" s="17"/>
      <c r="E16" s="18"/>
      <c r="F16" s="19"/>
      <c r="G16" s="18"/>
      <c r="H16" s="19"/>
      <c r="I16" s="18"/>
      <c r="J16" s="18"/>
      <c r="K16" s="18"/>
      <c r="L16" s="18"/>
      <c r="M16" s="20"/>
      <c r="N16" s="21"/>
    </row>
    <row r="17" spans="1:14" ht="37.5" customHeight="1" x14ac:dyDescent="0.15">
      <c r="A17" s="22" t="s">
        <v>210</v>
      </c>
      <c r="B17" s="23"/>
      <c r="C17" s="24" t="s">
        <v>17</v>
      </c>
      <c r="D17" s="17"/>
      <c r="E17" s="18"/>
      <c r="F17" s="19"/>
      <c r="G17" s="18"/>
      <c r="H17" s="19"/>
      <c r="I17" s="18"/>
      <c r="J17" s="18"/>
      <c r="K17" s="18"/>
      <c r="L17" s="18"/>
      <c r="M17" s="20"/>
      <c r="N17" s="21"/>
    </row>
    <row r="18" spans="1:14" ht="26.25" customHeight="1" x14ac:dyDescent="0.15">
      <c r="A18" s="22" t="s">
        <v>211</v>
      </c>
      <c r="B18" s="23"/>
      <c r="C18" s="24" t="s">
        <v>19</v>
      </c>
      <c r="D18" s="17"/>
      <c r="E18" s="18"/>
      <c r="F18" s="19"/>
      <c r="G18" s="18"/>
      <c r="H18" s="19"/>
      <c r="I18" s="18"/>
      <c r="J18" s="18"/>
      <c r="K18" s="18"/>
      <c r="L18" s="18"/>
      <c r="M18" s="20"/>
      <c r="N18" s="21"/>
    </row>
    <row r="19" spans="1:14" ht="22.5" customHeight="1" x14ac:dyDescent="0.15">
      <c r="A19" s="22" t="s">
        <v>212</v>
      </c>
      <c r="B19" s="23"/>
      <c r="C19" s="25" t="s">
        <v>21</v>
      </c>
      <c r="D19" s="26" t="s">
        <v>22</v>
      </c>
      <c r="E19" s="27"/>
      <c r="F19" s="28">
        <v>1</v>
      </c>
      <c r="G19" s="27"/>
      <c r="H19" s="29">
        <v>1</v>
      </c>
      <c r="I19" s="30"/>
      <c r="J19" s="27"/>
      <c r="K19" s="30"/>
      <c r="L19" s="30"/>
      <c r="M19" s="31">
        <f t="shared" ref="M19:M20" si="0">IF(ISNUMBER($K19),IF(ISNUMBER($G19),ROUND($K19*$G19,2),ROUND($K19*$F19,2)),IF(ISNUMBER($G19),ROUND($I19*$G19,2),ROUND($I19*$F19,2)))</f>
        <v>0</v>
      </c>
      <c r="N19" s="21"/>
    </row>
    <row r="20" spans="1:14" ht="22.5" customHeight="1" x14ac:dyDescent="0.15">
      <c r="A20" s="22" t="s">
        <v>213</v>
      </c>
      <c r="B20" s="23"/>
      <c r="C20" s="25" t="s">
        <v>26</v>
      </c>
      <c r="D20" s="26" t="s">
        <v>22</v>
      </c>
      <c r="E20" s="27"/>
      <c r="F20" s="28">
        <v>1</v>
      </c>
      <c r="G20" s="27"/>
      <c r="H20" s="29">
        <v>1</v>
      </c>
      <c r="I20" s="30"/>
      <c r="J20" s="27"/>
      <c r="K20" s="30"/>
      <c r="L20" s="30"/>
      <c r="M20" s="31">
        <f t="shared" si="0"/>
        <v>0</v>
      </c>
      <c r="N20" s="21"/>
    </row>
    <row r="21" spans="1:14" ht="31.5" hidden="1" customHeight="1" x14ac:dyDescent="0.15">
      <c r="A21" s="74" t="s">
        <v>27</v>
      </c>
      <c r="B21" s="75"/>
      <c r="C21" s="75"/>
      <c r="D21" s="75"/>
      <c r="E21" s="75"/>
      <c r="F21" s="75"/>
      <c r="G21" s="75"/>
      <c r="H21" s="75"/>
      <c r="I21" s="75"/>
      <c r="M21" s="32">
        <f>SUM(M$19:M$20)</f>
        <v>0</v>
      </c>
      <c r="N21" s="33"/>
    </row>
    <row r="22" spans="1:14" ht="26.25" customHeight="1" x14ac:dyDescent="0.15">
      <c r="A22" s="22" t="s">
        <v>214</v>
      </c>
      <c r="B22" s="23"/>
      <c r="C22" s="24" t="s">
        <v>66</v>
      </c>
      <c r="D22" s="17"/>
      <c r="E22" s="18"/>
      <c r="F22" s="19"/>
      <c r="G22" s="18"/>
      <c r="H22" s="19"/>
      <c r="I22" s="18"/>
      <c r="J22" s="18"/>
      <c r="K22" s="18"/>
      <c r="L22" s="18"/>
      <c r="M22" s="20"/>
      <c r="N22" s="21"/>
    </row>
    <row r="23" spans="1:14" ht="22.5" customHeight="1" x14ac:dyDescent="0.15">
      <c r="A23" s="22" t="s">
        <v>215</v>
      </c>
      <c r="B23" s="23"/>
      <c r="C23" s="25" t="s">
        <v>216</v>
      </c>
      <c r="D23" s="17"/>
      <c r="E23" s="18"/>
      <c r="F23" s="19"/>
      <c r="G23" s="18"/>
      <c r="H23" s="19"/>
      <c r="I23" s="18"/>
      <c r="J23" s="18"/>
      <c r="K23" s="18"/>
      <c r="L23" s="18"/>
      <c r="M23" s="20"/>
      <c r="N23" s="21"/>
    </row>
    <row r="24" spans="1:14" ht="18.75" customHeight="1" x14ac:dyDescent="0.15">
      <c r="A24" s="22" t="s">
        <v>217</v>
      </c>
      <c r="B24" s="23"/>
      <c r="C24" s="25" t="s">
        <v>218</v>
      </c>
      <c r="D24" s="26" t="s">
        <v>61</v>
      </c>
      <c r="E24" s="34"/>
      <c r="F24" s="35">
        <v>4</v>
      </c>
      <c r="G24" s="34"/>
      <c r="H24" s="29">
        <v>1</v>
      </c>
      <c r="I24" s="30"/>
      <c r="J24" s="27"/>
      <c r="K24" s="30"/>
      <c r="L24" s="30"/>
      <c r="M24" s="31">
        <f t="shared" ref="M24:M26" si="1">IF(ISNUMBER($K24),IF(ISNUMBER($G24),ROUND($K24*$G24,2),ROUND($K24*$F24,2)),IF(ISNUMBER($G24),ROUND($I24*$G24,2),ROUND($I24*$F24,2)))</f>
        <v>0</v>
      </c>
      <c r="N24" s="21"/>
    </row>
    <row r="25" spans="1:14" ht="18.75" customHeight="1" x14ac:dyDescent="0.15">
      <c r="A25" s="22" t="s">
        <v>219</v>
      </c>
      <c r="B25" s="23"/>
      <c r="C25" s="25" t="s">
        <v>220</v>
      </c>
      <c r="D25" s="26" t="s">
        <v>43</v>
      </c>
      <c r="E25" s="36"/>
      <c r="F25" s="29">
        <v>1</v>
      </c>
      <c r="G25" s="36"/>
      <c r="H25" s="29">
        <v>1</v>
      </c>
      <c r="I25" s="30"/>
      <c r="J25" s="27"/>
      <c r="K25" s="30"/>
      <c r="L25" s="30"/>
      <c r="M25" s="31">
        <f t="shared" si="1"/>
        <v>0</v>
      </c>
      <c r="N25" s="21"/>
    </row>
    <row r="26" spans="1:14" ht="18.75" customHeight="1" x14ac:dyDescent="0.15">
      <c r="A26" s="22" t="s">
        <v>221</v>
      </c>
      <c r="B26" s="23"/>
      <c r="C26" s="25" t="s">
        <v>222</v>
      </c>
      <c r="D26" s="26" t="s">
        <v>146</v>
      </c>
      <c r="E26" s="34"/>
      <c r="F26" s="35">
        <v>10</v>
      </c>
      <c r="G26" s="34"/>
      <c r="H26" s="29">
        <v>1</v>
      </c>
      <c r="I26" s="30"/>
      <c r="J26" s="27"/>
      <c r="K26" s="30"/>
      <c r="L26" s="30"/>
      <c r="M26" s="31">
        <f t="shared" si="1"/>
        <v>0</v>
      </c>
      <c r="N26" s="21"/>
    </row>
    <row r="27" spans="1:14" ht="31.5" hidden="1" customHeight="1" x14ac:dyDescent="0.15">
      <c r="A27" s="74" t="s">
        <v>77</v>
      </c>
      <c r="B27" s="75"/>
      <c r="C27" s="75"/>
      <c r="D27" s="75"/>
      <c r="E27" s="75"/>
      <c r="F27" s="75"/>
      <c r="G27" s="75"/>
      <c r="H27" s="75"/>
      <c r="I27" s="75"/>
      <c r="M27" s="32">
        <f>SUM(M$24:M$26)</f>
        <v>0</v>
      </c>
      <c r="N27" s="33"/>
    </row>
    <row r="28" spans="1:14" ht="26.25" customHeight="1" x14ac:dyDescent="0.15">
      <c r="A28" s="22" t="s">
        <v>223</v>
      </c>
      <c r="B28" s="23"/>
      <c r="C28" s="24" t="s">
        <v>224</v>
      </c>
      <c r="D28" s="17"/>
      <c r="E28" s="18"/>
      <c r="F28" s="19"/>
      <c r="G28" s="18"/>
      <c r="H28" s="19"/>
      <c r="I28" s="18"/>
      <c r="J28" s="18"/>
      <c r="K28" s="18"/>
      <c r="L28" s="18"/>
      <c r="M28" s="20"/>
      <c r="N28" s="21"/>
    </row>
    <row r="29" spans="1:14" ht="22.5" customHeight="1" x14ac:dyDescent="0.15">
      <c r="A29" s="22" t="s">
        <v>225</v>
      </c>
      <c r="B29" s="23"/>
      <c r="C29" s="25" t="s">
        <v>226</v>
      </c>
      <c r="D29" s="26" t="s">
        <v>146</v>
      </c>
      <c r="E29" s="34"/>
      <c r="F29" s="35">
        <v>5</v>
      </c>
      <c r="G29" s="34"/>
      <c r="H29" s="29">
        <v>1</v>
      </c>
      <c r="I29" s="30"/>
      <c r="J29" s="27"/>
      <c r="K29" s="30"/>
      <c r="L29" s="30"/>
      <c r="M29" s="31">
        <f>IF(ISNUMBER($K29),IF(ISNUMBER($G29),ROUND($K29*$G29,2),ROUND($K29*$F29,2)),IF(ISNUMBER($G29),ROUND($I29*$G29,2),ROUND($I29*$F29,2)))</f>
        <v>0</v>
      </c>
      <c r="N29" s="21"/>
    </row>
    <row r="30" spans="1:14" ht="31.5" hidden="1" customHeight="1" x14ac:dyDescent="0.15">
      <c r="A30" s="74" t="s">
        <v>227</v>
      </c>
      <c r="B30" s="75"/>
      <c r="C30" s="75"/>
      <c r="D30" s="75"/>
      <c r="E30" s="75"/>
      <c r="F30" s="75"/>
      <c r="G30" s="75"/>
      <c r="H30" s="75"/>
      <c r="I30" s="75"/>
      <c r="M30" s="32">
        <f>M$29</f>
        <v>0</v>
      </c>
      <c r="N30" s="33"/>
    </row>
    <row r="31" spans="1:14" ht="26.25" customHeight="1" x14ac:dyDescent="0.15">
      <c r="A31" s="22" t="s">
        <v>228</v>
      </c>
      <c r="B31" s="23"/>
      <c r="C31" s="24" t="s">
        <v>229</v>
      </c>
      <c r="D31" s="17"/>
      <c r="E31" s="18"/>
      <c r="F31" s="19"/>
      <c r="G31" s="18"/>
      <c r="H31" s="19"/>
      <c r="I31" s="18"/>
      <c r="J31" s="18"/>
      <c r="K31" s="18"/>
      <c r="L31" s="18"/>
      <c r="M31" s="20"/>
      <c r="N31" s="21"/>
    </row>
    <row r="32" spans="1:14" ht="22.5" customHeight="1" x14ac:dyDescent="0.15">
      <c r="A32" s="22" t="s">
        <v>230</v>
      </c>
      <c r="B32" s="23"/>
      <c r="C32" s="25" t="s">
        <v>231</v>
      </c>
      <c r="D32" s="26" t="s">
        <v>146</v>
      </c>
      <c r="E32" s="34"/>
      <c r="F32" s="35">
        <v>5</v>
      </c>
      <c r="G32" s="34"/>
      <c r="H32" s="29">
        <v>1</v>
      </c>
      <c r="I32" s="30"/>
      <c r="J32" s="27"/>
      <c r="K32" s="30"/>
      <c r="L32" s="30"/>
      <c r="M32" s="31">
        <f>IF(ISNUMBER($K32),IF(ISNUMBER($G32),ROUND($K32*$G32,2),ROUND($K32*$F32,2)),IF(ISNUMBER($G32),ROUND($I32*$G32,2),ROUND($I32*$F32,2)))</f>
        <v>0</v>
      </c>
      <c r="N32" s="21"/>
    </row>
    <row r="33" spans="1:14" ht="31.5" hidden="1" customHeight="1" x14ac:dyDescent="0.15">
      <c r="A33" s="74" t="s">
        <v>232</v>
      </c>
      <c r="B33" s="75"/>
      <c r="C33" s="75"/>
      <c r="D33" s="75"/>
      <c r="E33" s="75"/>
      <c r="F33" s="75"/>
      <c r="G33" s="75"/>
      <c r="H33" s="75"/>
      <c r="I33" s="75"/>
      <c r="M33" s="32">
        <f>M$32</f>
        <v>0</v>
      </c>
      <c r="N33" s="33"/>
    </row>
    <row r="34" spans="1:14" ht="26.25" customHeight="1" x14ac:dyDescent="0.15">
      <c r="A34" s="22" t="s">
        <v>233</v>
      </c>
      <c r="B34" s="23"/>
      <c r="C34" s="24" t="s">
        <v>234</v>
      </c>
      <c r="D34" s="17"/>
      <c r="E34" s="18"/>
      <c r="F34" s="19"/>
      <c r="G34" s="18"/>
      <c r="H34" s="19"/>
      <c r="I34" s="18"/>
      <c r="J34" s="18"/>
      <c r="K34" s="18"/>
      <c r="L34" s="18"/>
      <c r="M34" s="20"/>
      <c r="N34" s="21"/>
    </row>
    <row r="35" spans="1:14" ht="22.5" customHeight="1" x14ac:dyDescent="0.15">
      <c r="A35" s="22" t="s">
        <v>235</v>
      </c>
      <c r="B35" s="23"/>
      <c r="C35" s="25" t="s">
        <v>236</v>
      </c>
      <c r="D35" s="26" t="s">
        <v>146</v>
      </c>
      <c r="E35" s="34"/>
      <c r="F35" s="35">
        <v>10</v>
      </c>
      <c r="G35" s="34"/>
      <c r="H35" s="29">
        <v>1</v>
      </c>
      <c r="I35" s="30"/>
      <c r="J35" s="27"/>
      <c r="K35" s="30"/>
      <c r="L35" s="30"/>
      <c r="M35" s="31">
        <f>IF(ISNUMBER($K35),IF(ISNUMBER($G35),ROUND($K35*$G35,2),ROUND($K35*$F35,2)),IF(ISNUMBER($G35),ROUND($I35*$G35,2),ROUND($I35*$F35,2)))</f>
        <v>0</v>
      </c>
      <c r="N35" s="21"/>
    </row>
    <row r="36" spans="1:14" ht="31.5" hidden="1" customHeight="1" x14ac:dyDescent="0.15">
      <c r="A36" s="74" t="s">
        <v>237</v>
      </c>
      <c r="B36" s="75"/>
      <c r="C36" s="75"/>
      <c r="D36" s="75"/>
      <c r="E36" s="75"/>
      <c r="F36" s="75"/>
      <c r="G36" s="75"/>
      <c r="H36" s="75"/>
      <c r="I36" s="75"/>
      <c r="M36" s="32">
        <f>M$35</f>
        <v>0</v>
      </c>
      <c r="N36" s="33"/>
    </row>
    <row r="37" spans="1:14" ht="26.25" customHeight="1" x14ac:dyDescent="0.15">
      <c r="A37" s="22" t="s">
        <v>238</v>
      </c>
      <c r="B37" s="23"/>
      <c r="C37" s="24" t="s">
        <v>239</v>
      </c>
      <c r="D37" s="17"/>
      <c r="E37" s="18"/>
      <c r="F37" s="19"/>
      <c r="G37" s="18"/>
      <c r="H37" s="19"/>
      <c r="I37" s="18"/>
      <c r="J37" s="18"/>
      <c r="K37" s="18"/>
      <c r="L37" s="18"/>
      <c r="M37" s="20"/>
      <c r="N37" s="21"/>
    </row>
    <row r="38" spans="1:14" ht="22.5" customHeight="1" x14ac:dyDescent="0.15">
      <c r="A38" s="22" t="s">
        <v>240</v>
      </c>
      <c r="B38" s="23"/>
      <c r="C38" s="25" t="s">
        <v>241</v>
      </c>
      <c r="D38" s="26" t="s">
        <v>146</v>
      </c>
      <c r="E38" s="34"/>
      <c r="F38" s="35">
        <v>5</v>
      </c>
      <c r="G38" s="34"/>
      <c r="H38" s="29">
        <v>1</v>
      </c>
      <c r="I38" s="30"/>
      <c r="J38" s="27"/>
      <c r="K38" s="30"/>
      <c r="L38" s="30"/>
      <c r="M38" s="31">
        <f>IF(ISNUMBER($K38),IF(ISNUMBER($G38),ROUND($K38*$G38,2),ROUND($K38*$F38,2)),IF(ISNUMBER($G38),ROUND($I38*$G38,2),ROUND($I38*$F38,2)))</f>
        <v>0</v>
      </c>
      <c r="N38" s="21"/>
    </row>
    <row r="39" spans="1:14" ht="31.5" hidden="1" customHeight="1" x14ac:dyDescent="0.15">
      <c r="A39" s="74" t="s">
        <v>242</v>
      </c>
      <c r="B39" s="75"/>
      <c r="C39" s="75"/>
      <c r="D39" s="75"/>
      <c r="E39" s="75"/>
      <c r="F39" s="75"/>
      <c r="G39" s="75"/>
      <c r="H39" s="75"/>
      <c r="I39" s="75"/>
      <c r="M39" s="32">
        <f>M$38</f>
        <v>0</v>
      </c>
      <c r="N39" s="33"/>
    </row>
    <row r="40" spans="1:14" ht="26.25" customHeight="1" x14ac:dyDescent="0.15">
      <c r="A40" s="22" t="s">
        <v>243</v>
      </c>
      <c r="B40" s="23"/>
      <c r="C40" s="24" t="s">
        <v>244</v>
      </c>
      <c r="D40" s="17"/>
      <c r="E40" s="18"/>
      <c r="F40" s="19"/>
      <c r="G40" s="18"/>
      <c r="H40" s="19"/>
      <c r="I40" s="18"/>
      <c r="J40" s="18"/>
      <c r="K40" s="18"/>
      <c r="L40" s="18"/>
      <c r="M40" s="20"/>
      <c r="N40" s="21"/>
    </row>
    <row r="41" spans="1:14" ht="22.5" customHeight="1" x14ac:dyDescent="0.15">
      <c r="A41" s="22" t="s">
        <v>245</v>
      </c>
      <c r="B41" s="23"/>
      <c r="C41" s="25" t="s">
        <v>246</v>
      </c>
      <c r="D41" s="26" t="s">
        <v>61</v>
      </c>
      <c r="E41" s="34"/>
      <c r="F41" s="35">
        <v>2</v>
      </c>
      <c r="G41" s="34"/>
      <c r="H41" s="29">
        <v>1</v>
      </c>
      <c r="I41" s="30"/>
      <c r="J41" s="27"/>
      <c r="K41" s="30"/>
      <c r="L41" s="30"/>
      <c r="M41" s="31">
        <f>IF(ISNUMBER($K41),IF(ISNUMBER($G41),ROUND($K41*$G41,2),ROUND($K41*$F41,2)),IF(ISNUMBER($G41),ROUND($I41*$G41,2),ROUND($I41*$F41,2)))</f>
        <v>0</v>
      </c>
      <c r="N41" s="21"/>
    </row>
    <row r="42" spans="1:14" ht="22.5" customHeight="1" x14ac:dyDescent="0.15">
      <c r="A42" s="22" t="s">
        <v>247</v>
      </c>
      <c r="B42" s="23"/>
      <c r="C42" s="25" t="s">
        <v>248</v>
      </c>
      <c r="D42" s="17"/>
      <c r="E42" s="18"/>
      <c r="F42" s="19"/>
      <c r="G42" s="18"/>
      <c r="H42" s="19"/>
      <c r="I42" s="18"/>
      <c r="J42" s="18"/>
      <c r="K42" s="18"/>
      <c r="L42" s="18"/>
      <c r="M42" s="20"/>
      <c r="N42" s="21"/>
    </row>
    <row r="43" spans="1:14" ht="29.25" customHeight="1" x14ac:dyDescent="0.15">
      <c r="A43" s="22" t="s">
        <v>249</v>
      </c>
      <c r="B43" s="23"/>
      <c r="C43" s="25" t="s">
        <v>250</v>
      </c>
      <c r="D43" s="26" t="s">
        <v>146</v>
      </c>
      <c r="E43" s="34"/>
      <c r="F43" s="35">
        <v>3</v>
      </c>
      <c r="G43" s="34"/>
      <c r="H43" s="29">
        <v>1</v>
      </c>
      <c r="I43" s="30"/>
      <c r="J43" s="27"/>
      <c r="K43" s="30"/>
      <c r="L43" s="30"/>
      <c r="M43" s="31">
        <f>IF(ISNUMBER($K43),IF(ISNUMBER($G43),ROUND($K43*$G43,2),ROUND($K43*$F43,2)),IF(ISNUMBER($G43),ROUND($I43*$G43,2),ROUND($I43*$F43,2)))</f>
        <v>0</v>
      </c>
      <c r="N43" s="21"/>
    </row>
    <row r="44" spans="1:14" ht="31.5" hidden="1" customHeight="1" x14ac:dyDescent="0.15">
      <c r="A44" s="74" t="s">
        <v>251</v>
      </c>
      <c r="B44" s="75"/>
      <c r="C44" s="75"/>
      <c r="D44" s="75"/>
      <c r="E44" s="75"/>
      <c r="F44" s="75"/>
      <c r="G44" s="75"/>
      <c r="H44" s="75"/>
      <c r="I44" s="75"/>
      <c r="M44" s="32">
        <f>M$41+M$43</f>
        <v>0</v>
      </c>
      <c r="N44" s="33"/>
    </row>
    <row r="45" spans="1:14" ht="26.25" customHeight="1" x14ac:dyDescent="0.15">
      <c r="A45" s="22" t="s">
        <v>252</v>
      </c>
      <c r="B45" s="23"/>
      <c r="C45" s="24" t="s">
        <v>253</v>
      </c>
      <c r="D45" s="17"/>
      <c r="E45" s="18"/>
      <c r="F45" s="19"/>
      <c r="G45" s="18"/>
      <c r="H45" s="19"/>
      <c r="I45" s="18"/>
      <c r="J45" s="18"/>
      <c r="K45" s="18"/>
      <c r="L45" s="18"/>
      <c r="M45" s="20"/>
      <c r="N45" s="21"/>
    </row>
    <row r="46" spans="1:14" ht="22.5" customHeight="1" x14ac:dyDescent="0.15">
      <c r="A46" s="22" t="s">
        <v>254</v>
      </c>
      <c r="B46" s="23"/>
      <c r="C46" s="25" t="s">
        <v>255</v>
      </c>
      <c r="D46" s="17"/>
      <c r="E46" s="18"/>
      <c r="F46" s="19"/>
      <c r="G46" s="18"/>
      <c r="H46" s="19"/>
      <c r="I46" s="18"/>
      <c r="J46" s="18"/>
      <c r="K46" s="18"/>
      <c r="L46" s="18"/>
      <c r="M46" s="20"/>
      <c r="N46" s="21"/>
    </row>
    <row r="47" spans="1:14" ht="18.75" customHeight="1" x14ac:dyDescent="0.15">
      <c r="A47" s="22" t="s">
        <v>256</v>
      </c>
      <c r="B47" s="23"/>
      <c r="C47" s="25" t="s">
        <v>257</v>
      </c>
      <c r="D47" s="17"/>
      <c r="E47" s="18"/>
      <c r="F47" s="19"/>
      <c r="G47" s="18"/>
      <c r="H47" s="19"/>
      <c r="I47" s="18"/>
      <c r="J47" s="18"/>
      <c r="K47" s="18"/>
      <c r="L47" s="18"/>
      <c r="M47" s="20"/>
      <c r="N47" s="21"/>
    </row>
    <row r="48" spans="1:14" ht="18.75" customHeight="1" x14ac:dyDescent="0.15">
      <c r="A48" s="22" t="s">
        <v>258</v>
      </c>
      <c r="B48" s="23"/>
      <c r="C48" s="37" t="s">
        <v>259</v>
      </c>
      <c r="D48" s="26" t="s">
        <v>61</v>
      </c>
      <c r="E48" s="34"/>
      <c r="F48" s="35">
        <v>5</v>
      </c>
      <c r="G48" s="34"/>
      <c r="H48" s="29">
        <v>1</v>
      </c>
      <c r="I48" s="30"/>
      <c r="J48" s="27"/>
      <c r="K48" s="30"/>
      <c r="L48" s="30"/>
      <c r="M48" s="31">
        <f>IF(ISNUMBER($K48),IF(ISNUMBER($G48),ROUND($K48*$G48,2),ROUND($K48*$F48,2)),IF(ISNUMBER($G48),ROUND($I48*$G48,2),ROUND($I48*$F48,2)))</f>
        <v>0</v>
      </c>
      <c r="N48" s="21"/>
    </row>
    <row r="49" spans="1:14" ht="20.25" customHeight="1" x14ac:dyDescent="0.15">
      <c r="A49" s="54" t="s">
        <v>260</v>
      </c>
      <c r="B49" s="55"/>
      <c r="C49" s="56" t="s">
        <v>261</v>
      </c>
      <c r="D49" s="57"/>
      <c r="F49" s="57"/>
      <c r="G49" s="58"/>
      <c r="H49" s="57"/>
      <c r="I49" s="59"/>
      <c r="M49" s="60"/>
      <c r="N49" s="61"/>
    </row>
    <row r="50" spans="1:14" ht="20.25" customHeight="1" x14ac:dyDescent="0.15">
      <c r="A50" s="54"/>
      <c r="B50" s="55"/>
      <c r="C50" s="56" t="s">
        <v>262</v>
      </c>
      <c r="D50" s="57"/>
      <c r="F50" s="57"/>
      <c r="G50" s="58"/>
      <c r="H50" s="57"/>
      <c r="I50" s="59"/>
      <c r="M50" s="60"/>
      <c r="N50" s="61"/>
    </row>
    <row r="51" spans="1:14" ht="20.25" customHeight="1" x14ac:dyDescent="0.15">
      <c r="A51" s="54"/>
      <c r="B51" s="55"/>
      <c r="C51" s="56" t="s">
        <v>263</v>
      </c>
      <c r="D51" s="57"/>
      <c r="F51" s="57"/>
      <c r="G51" s="58"/>
      <c r="H51" s="57"/>
      <c r="I51" s="59"/>
      <c r="M51" s="60"/>
      <c r="N51" s="61"/>
    </row>
    <row r="52" spans="1:14" ht="18.75" customHeight="1" x14ac:dyDescent="0.15">
      <c r="A52" s="22" t="s">
        <v>264</v>
      </c>
      <c r="B52" s="23"/>
      <c r="C52" s="25" t="s">
        <v>265</v>
      </c>
      <c r="D52" s="17"/>
      <c r="E52" s="18"/>
      <c r="F52" s="19"/>
      <c r="G52" s="18"/>
      <c r="H52" s="19"/>
      <c r="I52" s="18"/>
      <c r="J52" s="18"/>
      <c r="K52" s="18"/>
      <c r="L52" s="18"/>
      <c r="M52" s="20"/>
      <c r="N52" s="21"/>
    </row>
    <row r="53" spans="1:14" ht="18.75" customHeight="1" x14ac:dyDescent="0.15">
      <c r="A53" s="22" t="s">
        <v>266</v>
      </c>
      <c r="B53" s="23"/>
      <c r="C53" s="37" t="s">
        <v>267</v>
      </c>
      <c r="D53" s="26" t="s">
        <v>61</v>
      </c>
      <c r="E53" s="34"/>
      <c r="F53" s="35">
        <v>5</v>
      </c>
      <c r="G53" s="34"/>
      <c r="H53" s="29">
        <v>1</v>
      </c>
      <c r="I53" s="30"/>
      <c r="J53" s="27"/>
      <c r="K53" s="30"/>
      <c r="L53" s="30"/>
      <c r="M53" s="31">
        <f>IF(ISNUMBER($K53),IF(ISNUMBER($G53),ROUND($K53*$G53,2),ROUND($K53*$F53,2)),IF(ISNUMBER($G53),ROUND($I53*$G53,2),ROUND($I53*$F53,2)))</f>
        <v>0</v>
      </c>
      <c r="N53" s="21"/>
    </row>
    <row r="54" spans="1:14" ht="20.25" customHeight="1" x14ac:dyDescent="0.15">
      <c r="A54" s="54" t="s">
        <v>260</v>
      </c>
      <c r="B54" s="55"/>
      <c r="C54" s="56" t="s">
        <v>268</v>
      </c>
      <c r="D54" s="57"/>
      <c r="F54" s="57"/>
      <c r="G54" s="58"/>
      <c r="H54" s="57"/>
      <c r="I54" s="59"/>
      <c r="M54" s="60"/>
      <c r="N54" s="61"/>
    </row>
    <row r="55" spans="1:14" ht="20.25" customHeight="1" x14ac:dyDescent="0.15">
      <c r="A55" s="54"/>
      <c r="B55" s="55"/>
      <c r="C55" s="56" t="s">
        <v>263</v>
      </c>
      <c r="D55" s="57"/>
      <c r="F55" s="57"/>
      <c r="G55" s="58"/>
      <c r="H55" s="57"/>
      <c r="I55" s="59"/>
      <c r="M55" s="60"/>
      <c r="N55" s="61"/>
    </row>
    <row r="56" spans="1:14" ht="18.75" customHeight="1" x14ac:dyDescent="0.15">
      <c r="A56" s="22" t="s">
        <v>269</v>
      </c>
      <c r="B56" s="23"/>
      <c r="C56" s="25" t="s">
        <v>270</v>
      </c>
      <c r="D56" s="17"/>
      <c r="E56" s="18"/>
      <c r="F56" s="19"/>
      <c r="G56" s="18"/>
      <c r="H56" s="19"/>
      <c r="I56" s="18"/>
      <c r="J56" s="18"/>
      <c r="K56" s="18"/>
      <c r="L56" s="18"/>
      <c r="M56" s="20"/>
      <c r="N56" s="21"/>
    </row>
    <row r="57" spans="1:14" ht="18.75" customHeight="1" x14ac:dyDescent="0.15">
      <c r="A57" s="22" t="s">
        <v>271</v>
      </c>
      <c r="B57" s="23"/>
      <c r="C57" s="37" t="s">
        <v>272</v>
      </c>
      <c r="D57" s="26" t="s">
        <v>43</v>
      </c>
      <c r="E57" s="36"/>
      <c r="F57" s="29">
        <v>1</v>
      </c>
      <c r="G57" s="36"/>
      <c r="H57" s="29">
        <v>1</v>
      </c>
      <c r="I57" s="30"/>
      <c r="J57" s="27"/>
      <c r="K57" s="30"/>
      <c r="L57" s="30"/>
      <c r="M57" s="31">
        <f t="shared" ref="M57:M58" si="2">IF(ISNUMBER($K57),IF(ISNUMBER($G57),ROUND($K57*$G57,2),ROUND($K57*$F57,2)),IF(ISNUMBER($G57),ROUND($I57*$G57,2),ROUND($I57*$F57,2)))</f>
        <v>0</v>
      </c>
      <c r="N57" s="21"/>
    </row>
    <row r="58" spans="1:14" ht="18.75" customHeight="1" x14ac:dyDescent="0.15">
      <c r="A58" s="22" t="s">
        <v>273</v>
      </c>
      <c r="B58" s="23"/>
      <c r="C58" s="37" t="s">
        <v>274</v>
      </c>
      <c r="D58" s="26" t="s">
        <v>43</v>
      </c>
      <c r="E58" s="36"/>
      <c r="F58" s="29">
        <v>1</v>
      </c>
      <c r="G58" s="36"/>
      <c r="H58" s="29">
        <v>1</v>
      </c>
      <c r="I58" s="30"/>
      <c r="J58" s="27"/>
      <c r="K58" s="30"/>
      <c r="L58" s="30"/>
      <c r="M58" s="31">
        <f t="shared" si="2"/>
        <v>0</v>
      </c>
      <c r="N58" s="21"/>
    </row>
    <row r="59" spans="1:14" ht="22.5" customHeight="1" x14ac:dyDescent="0.15">
      <c r="A59" s="22" t="s">
        <v>275</v>
      </c>
      <c r="B59" s="23"/>
      <c r="C59" s="25" t="s">
        <v>276</v>
      </c>
      <c r="D59" s="17"/>
      <c r="E59" s="18"/>
      <c r="F59" s="19"/>
      <c r="G59" s="18"/>
      <c r="H59" s="19"/>
      <c r="I59" s="18"/>
      <c r="J59" s="18"/>
      <c r="K59" s="18"/>
      <c r="L59" s="18"/>
      <c r="M59" s="20"/>
      <c r="N59" s="21"/>
    </row>
    <row r="60" spans="1:14" ht="18.75" customHeight="1" x14ac:dyDescent="0.15">
      <c r="A60" s="22" t="s">
        <v>277</v>
      </c>
      <c r="B60" s="23"/>
      <c r="C60" s="25" t="s">
        <v>278</v>
      </c>
      <c r="D60" s="26" t="s">
        <v>61</v>
      </c>
      <c r="E60" s="34"/>
      <c r="F60" s="35">
        <v>6</v>
      </c>
      <c r="G60" s="34"/>
      <c r="H60" s="29">
        <v>1</v>
      </c>
      <c r="I60" s="30"/>
      <c r="J60" s="27"/>
      <c r="K60" s="30"/>
      <c r="L60" s="30"/>
      <c r="M60" s="31">
        <f>IF(ISNUMBER($K60),IF(ISNUMBER($G60),ROUND($K60*$G60,2),ROUND($K60*$F60,2)),IF(ISNUMBER($G60),ROUND($I60*$G60,2),ROUND($I60*$F60,2)))</f>
        <v>0</v>
      </c>
      <c r="N60" s="21"/>
    </row>
    <row r="61" spans="1:14" ht="20.25" customHeight="1" x14ac:dyDescent="0.15">
      <c r="A61" s="54" t="s">
        <v>260</v>
      </c>
      <c r="B61" s="55"/>
      <c r="C61" s="56" t="s">
        <v>279</v>
      </c>
      <c r="D61" s="57"/>
      <c r="F61" s="57"/>
      <c r="G61" s="58"/>
      <c r="H61" s="57"/>
      <c r="I61" s="59"/>
      <c r="M61" s="60"/>
      <c r="N61" s="61"/>
    </row>
    <row r="62" spans="1:14" ht="20.25" customHeight="1" x14ac:dyDescent="0.15">
      <c r="A62" s="54"/>
      <c r="B62" s="55"/>
      <c r="C62" s="56" t="s">
        <v>280</v>
      </c>
      <c r="D62" s="57"/>
      <c r="F62" s="57"/>
      <c r="G62" s="58"/>
      <c r="H62" s="57"/>
      <c r="I62" s="59"/>
      <c r="M62" s="60"/>
      <c r="N62" s="61"/>
    </row>
    <row r="63" spans="1:14" ht="22.5" customHeight="1" x14ac:dyDescent="0.15">
      <c r="A63" s="22" t="s">
        <v>281</v>
      </c>
      <c r="B63" s="23"/>
      <c r="C63" s="25" t="s">
        <v>282</v>
      </c>
      <c r="D63" s="17"/>
      <c r="E63" s="18"/>
      <c r="F63" s="19"/>
      <c r="G63" s="18"/>
      <c r="H63" s="19"/>
      <c r="I63" s="18"/>
      <c r="J63" s="18"/>
      <c r="K63" s="18"/>
      <c r="L63" s="18"/>
      <c r="M63" s="20"/>
      <c r="N63" s="21"/>
    </row>
    <row r="64" spans="1:14" ht="29.25" customHeight="1" x14ac:dyDescent="0.15">
      <c r="A64" s="22" t="s">
        <v>283</v>
      </c>
      <c r="B64" s="23"/>
      <c r="C64" s="25" t="s">
        <v>284</v>
      </c>
      <c r="D64" s="26" t="s">
        <v>43</v>
      </c>
      <c r="E64" s="36"/>
      <c r="F64" s="29">
        <v>1</v>
      </c>
      <c r="G64" s="36"/>
      <c r="H64" s="29">
        <v>1</v>
      </c>
      <c r="I64" s="30"/>
      <c r="J64" s="27"/>
      <c r="K64" s="30"/>
      <c r="L64" s="30"/>
      <c r="M64" s="31">
        <f t="shared" ref="M64:M66" si="3">IF(ISNUMBER($K64),IF(ISNUMBER($G64),ROUND($K64*$G64,2),ROUND($K64*$F64,2)),IF(ISNUMBER($G64),ROUND($I64*$G64,2),ROUND($I64*$F64,2)))</f>
        <v>0</v>
      </c>
      <c r="N64" s="21"/>
    </row>
    <row r="65" spans="1:14" ht="18.75" customHeight="1" x14ac:dyDescent="0.15">
      <c r="A65" s="22" t="s">
        <v>285</v>
      </c>
      <c r="B65" s="23"/>
      <c r="C65" s="25" t="s">
        <v>286</v>
      </c>
      <c r="D65" s="26" t="s">
        <v>43</v>
      </c>
      <c r="E65" s="36"/>
      <c r="F65" s="29">
        <v>1</v>
      </c>
      <c r="G65" s="36"/>
      <c r="H65" s="29">
        <v>1</v>
      </c>
      <c r="I65" s="30"/>
      <c r="J65" s="27"/>
      <c r="K65" s="30"/>
      <c r="L65" s="30"/>
      <c r="M65" s="31">
        <f t="shared" si="3"/>
        <v>0</v>
      </c>
      <c r="N65" s="21"/>
    </row>
    <row r="66" spans="1:14" ht="18.75" customHeight="1" x14ac:dyDescent="0.15">
      <c r="A66" s="22" t="s">
        <v>287</v>
      </c>
      <c r="B66" s="23"/>
      <c r="C66" s="25" t="s">
        <v>288</v>
      </c>
      <c r="D66" s="26" t="s">
        <v>43</v>
      </c>
      <c r="E66" s="36"/>
      <c r="F66" s="29">
        <v>1</v>
      </c>
      <c r="G66" s="36"/>
      <c r="H66" s="29">
        <v>1</v>
      </c>
      <c r="I66" s="30"/>
      <c r="J66" s="27"/>
      <c r="K66" s="30"/>
      <c r="L66" s="30"/>
      <c r="M66" s="31">
        <f t="shared" si="3"/>
        <v>0</v>
      </c>
      <c r="N66" s="21"/>
    </row>
    <row r="67" spans="1:14" ht="22.5" customHeight="1" x14ac:dyDescent="0.15">
      <c r="A67" s="22" t="s">
        <v>289</v>
      </c>
      <c r="B67" s="23"/>
      <c r="C67" s="25" t="s">
        <v>290</v>
      </c>
      <c r="D67" s="17"/>
      <c r="E67" s="18"/>
      <c r="F67" s="19"/>
      <c r="G67" s="18"/>
      <c r="H67" s="19"/>
      <c r="I67" s="18"/>
      <c r="J67" s="18"/>
      <c r="K67" s="18"/>
      <c r="L67" s="18"/>
      <c r="M67" s="20"/>
      <c r="N67" s="21"/>
    </row>
    <row r="68" spans="1:14" ht="18.75" customHeight="1" x14ac:dyDescent="0.15">
      <c r="A68" s="22" t="s">
        <v>291</v>
      </c>
      <c r="B68" s="23"/>
      <c r="C68" s="25" t="s">
        <v>292</v>
      </c>
      <c r="D68" s="26" t="s">
        <v>22</v>
      </c>
      <c r="E68" s="27"/>
      <c r="F68" s="28">
        <v>1</v>
      </c>
      <c r="G68" s="27"/>
      <c r="H68" s="29">
        <v>1</v>
      </c>
      <c r="I68" s="30"/>
      <c r="J68" s="27"/>
      <c r="K68" s="30"/>
      <c r="L68" s="30"/>
      <c r="M68" s="31">
        <f t="shared" ref="M68:M70" si="4">IF(ISNUMBER($K68),IF(ISNUMBER($G68),ROUND($K68*$G68,2),ROUND($K68*$F68,2)),IF(ISNUMBER($G68),ROUND($I68*$G68,2),ROUND($I68*$F68,2)))</f>
        <v>0</v>
      </c>
      <c r="N68" s="21"/>
    </row>
    <row r="69" spans="1:14" ht="18.75" customHeight="1" x14ac:dyDescent="0.15">
      <c r="A69" s="22" t="s">
        <v>293</v>
      </c>
      <c r="B69" s="23"/>
      <c r="C69" s="25" t="s">
        <v>294</v>
      </c>
      <c r="D69" s="26" t="s">
        <v>22</v>
      </c>
      <c r="E69" s="27"/>
      <c r="F69" s="28">
        <v>1</v>
      </c>
      <c r="G69" s="27"/>
      <c r="H69" s="29">
        <v>1</v>
      </c>
      <c r="I69" s="30"/>
      <c r="J69" s="27"/>
      <c r="K69" s="30"/>
      <c r="L69" s="30"/>
      <c r="M69" s="31">
        <f t="shared" si="4"/>
        <v>0</v>
      </c>
      <c r="N69" s="21"/>
    </row>
    <row r="70" spans="1:14" ht="18.75" customHeight="1" x14ac:dyDescent="0.15">
      <c r="A70" s="22" t="s">
        <v>295</v>
      </c>
      <c r="B70" s="23"/>
      <c r="C70" s="25" t="s">
        <v>296</v>
      </c>
      <c r="D70" s="26" t="s">
        <v>22</v>
      </c>
      <c r="E70" s="27"/>
      <c r="F70" s="28">
        <v>1</v>
      </c>
      <c r="G70" s="27"/>
      <c r="H70" s="29">
        <v>1</v>
      </c>
      <c r="I70" s="30"/>
      <c r="J70" s="27"/>
      <c r="K70" s="30"/>
      <c r="L70" s="30"/>
      <c r="M70" s="31">
        <f t="shared" si="4"/>
        <v>0</v>
      </c>
      <c r="N70" s="21"/>
    </row>
    <row r="71" spans="1:14" ht="31.5" hidden="1" customHeight="1" x14ac:dyDescent="0.15">
      <c r="A71" s="74" t="s">
        <v>297</v>
      </c>
      <c r="B71" s="75"/>
      <c r="C71" s="75"/>
      <c r="D71" s="75"/>
      <c r="E71" s="75"/>
      <c r="F71" s="75"/>
      <c r="G71" s="75"/>
      <c r="H71" s="75"/>
      <c r="I71" s="75"/>
      <c r="M71" s="32">
        <f>M$48+M$53+SUM(M$57:M$58)+M$60+SUM(M$64:M$66)+SUM(M$68:M$70)</f>
        <v>0</v>
      </c>
      <c r="N71" s="33"/>
    </row>
    <row r="72" spans="1:14" ht="26.25" customHeight="1" x14ac:dyDescent="0.15">
      <c r="A72" s="22" t="s">
        <v>298</v>
      </c>
      <c r="B72" s="23"/>
      <c r="C72" s="24" t="s">
        <v>174</v>
      </c>
      <c r="D72" s="17"/>
      <c r="E72" s="18"/>
      <c r="F72" s="19"/>
      <c r="G72" s="18"/>
      <c r="H72" s="19"/>
      <c r="I72" s="18"/>
      <c r="J72" s="18"/>
      <c r="K72" s="18"/>
      <c r="L72" s="18"/>
      <c r="M72" s="20"/>
      <c r="N72" s="21"/>
    </row>
    <row r="73" spans="1:14" ht="22.5" customHeight="1" x14ac:dyDescent="0.15">
      <c r="A73" s="22" t="s">
        <v>299</v>
      </c>
      <c r="B73" s="23"/>
      <c r="C73" s="25" t="s">
        <v>300</v>
      </c>
      <c r="D73" s="26" t="s">
        <v>22</v>
      </c>
      <c r="E73" s="27"/>
      <c r="F73" s="28">
        <v>1</v>
      </c>
      <c r="G73" s="27"/>
      <c r="H73" s="29">
        <v>1</v>
      </c>
      <c r="I73" s="30"/>
      <c r="J73" s="27"/>
      <c r="K73" s="30"/>
      <c r="L73" s="30"/>
      <c r="M73" s="31">
        <f t="shared" ref="M73:M74" si="5">IF(ISNUMBER($K73),IF(ISNUMBER($G73),ROUND($K73*$G73,2),ROUND($K73*$F73,2)),IF(ISNUMBER($G73),ROUND($I73*$G73,2),ROUND($I73*$F73,2)))</f>
        <v>0</v>
      </c>
      <c r="N73" s="21"/>
    </row>
    <row r="74" spans="1:14" ht="22.5" customHeight="1" x14ac:dyDescent="0.15">
      <c r="A74" s="22" t="s">
        <v>301</v>
      </c>
      <c r="B74" s="23"/>
      <c r="C74" s="25" t="s">
        <v>176</v>
      </c>
      <c r="D74" s="26" t="s">
        <v>22</v>
      </c>
      <c r="E74" s="27"/>
      <c r="F74" s="28">
        <v>1</v>
      </c>
      <c r="G74" s="27"/>
      <c r="H74" s="29">
        <v>1</v>
      </c>
      <c r="I74" s="30"/>
      <c r="J74" s="27"/>
      <c r="K74" s="30"/>
      <c r="L74" s="30"/>
      <c r="M74" s="31">
        <f t="shared" si="5"/>
        <v>0</v>
      </c>
      <c r="N74" s="21"/>
    </row>
    <row r="75" spans="1:14" ht="31.5" hidden="1" customHeight="1" x14ac:dyDescent="0.15">
      <c r="A75" s="74" t="s">
        <v>177</v>
      </c>
      <c r="B75" s="75"/>
      <c r="C75" s="75"/>
      <c r="D75" s="75"/>
      <c r="E75" s="75"/>
      <c r="F75" s="75"/>
      <c r="G75" s="75"/>
      <c r="H75" s="75"/>
      <c r="I75" s="75"/>
      <c r="M75" s="32">
        <f>SUM(M$73:M$74)</f>
        <v>0</v>
      </c>
      <c r="N75" s="33"/>
    </row>
    <row r="76" spans="1:14" ht="15" customHeight="1" x14ac:dyDescent="0.15">
      <c r="A76" s="88" t="s">
        <v>302</v>
      </c>
      <c r="B76" s="89"/>
      <c r="C76" s="89"/>
      <c r="D76" s="89"/>
      <c r="E76" s="89"/>
      <c r="F76" s="89"/>
      <c r="G76" s="89"/>
      <c r="H76" s="89"/>
      <c r="I76" s="89"/>
      <c r="M76" s="40">
        <f>M$11+SUM(M$19:M$20)+SUM(M$24:M$26)+M$29+M$32+M$35+M$38+M$41+M$43+M$48+M$53+SUM(M$57:M$58)+M$60+SUM(M$64:M$66)+SUM(M$68:M$70)+SUM(M$73:M$74)</f>
        <v>0</v>
      </c>
      <c r="N76" s="41"/>
    </row>
    <row r="77" spans="1:14" ht="15" customHeight="1" x14ac:dyDescent="0.15">
      <c r="A77" s="90" t="s">
        <v>179</v>
      </c>
      <c r="B77" s="91"/>
      <c r="C77" s="91"/>
      <c r="D77" s="91"/>
      <c r="E77" s="91"/>
      <c r="F77" s="91"/>
      <c r="G77" s="91"/>
      <c r="H77" s="91"/>
      <c r="I77" s="91"/>
      <c r="M77" s="42">
        <f>(SUMIF($H$8:$H$75,1,$M$8:$M$75))*0.2</f>
        <v>0</v>
      </c>
      <c r="N77" s="41"/>
    </row>
    <row r="78" spans="1:14" ht="15" customHeight="1" x14ac:dyDescent="0.15">
      <c r="A78" s="92" t="s">
        <v>303</v>
      </c>
      <c r="B78" s="93"/>
      <c r="C78" s="93"/>
      <c r="D78" s="93"/>
      <c r="E78" s="93"/>
      <c r="F78" s="93"/>
      <c r="G78" s="93"/>
      <c r="H78" s="93"/>
      <c r="I78" s="93"/>
      <c r="M78" s="43">
        <f>SUM(M$76:M$77)</f>
        <v>0</v>
      </c>
      <c r="N78" s="41"/>
    </row>
  </sheetData>
  <sheetProtection algorithmName="SHA-512" hashValue="EqJptCvfcQbs9jzuXiVPi5y7Su3MxA665Jgm6hiL8VfSxXhxCaWUgxDUWi7al/KcbvHNuj3h/NHDZ2tToHu7iQ==" saltValue="YUhCzRO21um8OS/xJJv96ZUK0VFgU/lqR0H4FOLw3kxCQ/PmPAoq4S9xoAJrM8iUShxBg55R5ngozxzob0XFww==" spinCount="100000" sheet="1" objects="1" scenarios="1"/>
  <mergeCells count="16">
    <mergeCell ref="A78:I78"/>
    <mergeCell ref="A44:I44"/>
    <mergeCell ref="A71:I71"/>
    <mergeCell ref="A75:I75"/>
    <mergeCell ref="A76:I76"/>
    <mergeCell ref="A77:I77"/>
    <mergeCell ref="A27:I27"/>
    <mergeCell ref="A30:I30"/>
    <mergeCell ref="A33:I33"/>
    <mergeCell ref="A36:I36"/>
    <mergeCell ref="A39:I39"/>
    <mergeCell ref="A1:M2"/>
    <mergeCell ref="A3:M4"/>
    <mergeCell ref="A5:M5"/>
    <mergeCell ref="A12:I12"/>
    <mergeCell ref="A21:I2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78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Zeros="0" workbookViewId="0">
      <pane ySplit="6" topLeftCell="A7" activePane="bottomLeft" state="frozen"/>
      <selection pane="bottomLeft" activeCell="M87" sqref="M87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style="2" hidden="1" customWidth="1"/>
    <col min="6" max="6" width="12.33203125" style="1" customWidth="1"/>
    <col min="7" max="7" width="11.83203125" style="2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3"/>
    </row>
    <row r="2" spans="1:14" ht="15" customHeight="1" x14ac:dyDescent="0.15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4"/>
    </row>
    <row r="3" spans="1:14" ht="7.5" customHeight="1" x14ac:dyDescent="0.15">
      <c r="A3" s="82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4"/>
      <c r="N3" s="5"/>
    </row>
    <row r="4" spans="1:14" ht="30" customHeight="1" x14ac:dyDescent="0.15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6"/>
    </row>
    <row r="5" spans="1:14" ht="30" customHeight="1" x14ac:dyDescent="0.15">
      <c r="A5" s="85" t="s">
        <v>304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 t="s">
        <v>3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31.5" customHeight="1" x14ac:dyDescent="0.15">
      <c r="A7" s="9" t="s">
        <v>4</v>
      </c>
      <c r="B7" s="10" t="s">
        <v>5</v>
      </c>
      <c r="C7" s="11" t="s">
        <v>6</v>
      </c>
      <c r="D7" s="11" t="s">
        <v>7</v>
      </c>
      <c r="F7" s="11" t="s">
        <v>8</v>
      </c>
      <c r="G7" s="11" t="s">
        <v>9</v>
      </c>
      <c r="H7" s="11" t="s">
        <v>10</v>
      </c>
      <c r="I7" s="11" t="s">
        <v>11</v>
      </c>
      <c r="M7" s="12" t="s">
        <v>12</v>
      </c>
      <c r="N7" s="13" t="s">
        <v>13</v>
      </c>
    </row>
    <row r="8" spans="1:14" ht="45" customHeight="1" x14ac:dyDescent="0.15">
      <c r="A8" s="14" t="s">
        <v>305</v>
      </c>
      <c r="B8" s="15"/>
      <c r="C8" s="16" t="s">
        <v>306</v>
      </c>
      <c r="D8" s="17"/>
      <c r="E8" s="18"/>
      <c r="F8" s="19"/>
      <c r="G8" s="18"/>
      <c r="H8" s="19"/>
      <c r="I8" s="18"/>
      <c r="J8" s="18"/>
      <c r="K8" s="18"/>
      <c r="L8" s="18"/>
      <c r="M8" s="20"/>
      <c r="N8" s="21"/>
    </row>
    <row r="9" spans="1:14" ht="37.5" customHeight="1" x14ac:dyDescent="0.15">
      <c r="A9" s="22" t="s">
        <v>307</v>
      </c>
      <c r="B9" s="23"/>
      <c r="C9" s="24" t="s">
        <v>17</v>
      </c>
      <c r="D9" s="17"/>
      <c r="E9" s="18"/>
      <c r="F9" s="19"/>
      <c r="G9" s="18"/>
      <c r="H9" s="19"/>
      <c r="I9" s="18"/>
      <c r="J9" s="18"/>
      <c r="K9" s="18"/>
      <c r="L9" s="18"/>
      <c r="M9" s="20"/>
      <c r="N9" s="21"/>
    </row>
    <row r="10" spans="1:14" ht="26.25" customHeight="1" x14ac:dyDescent="0.15">
      <c r="A10" s="22" t="s">
        <v>308</v>
      </c>
      <c r="B10" s="23"/>
      <c r="C10" s="24" t="s">
        <v>309</v>
      </c>
      <c r="D10" s="17"/>
      <c r="E10" s="18"/>
      <c r="F10" s="19"/>
      <c r="G10" s="18"/>
      <c r="H10" s="19"/>
      <c r="I10" s="18"/>
      <c r="J10" s="18"/>
      <c r="K10" s="18"/>
      <c r="L10" s="18"/>
      <c r="M10" s="20"/>
      <c r="N10" s="21"/>
    </row>
    <row r="11" spans="1:14" ht="22.5" customHeight="1" x14ac:dyDescent="0.15">
      <c r="A11" s="22" t="s">
        <v>310</v>
      </c>
      <c r="B11" s="23"/>
      <c r="C11" s="25" t="s">
        <v>311</v>
      </c>
      <c r="D11" s="26" t="s">
        <v>22</v>
      </c>
      <c r="E11" s="27"/>
      <c r="F11" s="28">
        <v>1</v>
      </c>
      <c r="G11" s="27"/>
      <c r="H11" s="29">
        <v>1</v>
      </c>
      <c r="I11" s="30"/>
      <c r="J11" s="27"/>
      <c r="K11" s="30"/>
      <c r="L11" s="30"/>
      <c r="M11" s="31">
        <f t="shared" ref="M11:M12" si="0">IF(ISNUMBER($K11),IF(ISNUMBER($G11),ROUND($K11*$G11,2),ROUND($K11*$F11,2)),IF(ISNUMBER($G11),ROUND($I11*$G11,2),ROUND($I11*$F11,2)))</f>
        <v>0</v>
      </c>
      <c r="N11" s="21"/>
    </row>
    <row r="12" spans="1:14" ht="22.5" customHeight="1" x14ac:dyDescent="0.15">
      <c r="A12" s="22" t="s">
        <v>312</v>
      </c>
      <c r="B12" s="23"/>
      <c r="C12" s="25" t="s">
        <v>313</v>
      </c>
      <c r="D12" s="26" t="s">
        <v>22</v>
      </c>
      <c r="E12" s="27"/>
      <c r="F12" s="28">
        <v>1</v>
      </c>
      <c r="G12" s="27"/>
      <c r="H12" s="29">
        <v>1</v>
      </c>
      <c r="I12" s="30"/>
      <c r="J12" s="27"/>
      <c r="K12" s="30"/>
      <c r="L12" s="30"/>
      <c r="M12" s="31">
        <f t="shared" si="0"/>
        <v>0</v>
      </c>
      <c r="N12" s="21"/>
    </row>
    <row r="13" spans="1:14" ht="31.5" hidden="1" customHeight="1" x14ac:dyDescent="0.15">
      <c r="A13" s="74" t="s">
        <v>314</v>
      </c>
      <c r="B13" s="75"/>
      <c r="C13" s="75"/>
      <c r="D13" s="75"/>
      <c r="E13" s="75"/>
      <c r="F13" s="75"/>
      <c r="G13" s="75"/>
      <c r="H13" s="75"/>
      <c r="I13" s="75"/>
      <c r="M13" s="32">
        <f>SUM(M$11:M$12)</f>
        <v>0</v>
      </c>
      <c r="N13" s="33"/>
    </row>
    <row r="14" spans="1:14" ht="26.25" customHeight="1" x14ac:dyDescent="0.15">
      <c r="A14" s="22" t="s">
        <v>315</v>
      </c>
      <c r="B14" s="23"/>
      <c r="C14" s="24" t="s">
        <v>66</v>
      </c>
      <c r="D14" s="17"/>
      <c r="E14" s="18"/>
      <c r="F14" s="19"/>
      <c r="G14" s="18"/>
      <c r="H14" s="19"/>
      <c r="I14" s="18"/>
      <c r="J14" s="18"/>
      <c r="K14" s="18"/>
      <c r="L14" s="18"/>
      <c r="M14" s="20"/>
      <c r="N14" s="21"/>
    </row>
    <row r="15" spans="1:14" ht="22.5" customHeight="1" x14ac:dyDescent="0.15">
      <c r="A15" s="22" t="s">
        <v>316</v>
      </c>
      <c r="B15" s="23"/>
      <c r="C15" s="25" t="s">
        <v>29</v>
      </c>
      <c r="D15" s="17"/>
      <c r="E15" s="18"/>
      <c r="F15" s="19"/>
      <c r="G15" s="18"/>
      <c r="H15" s="19"/>
      <c r="I15" s="18"/>
      <c r="J15" s="18"/>
      <c r="K15" s="18"/>
      <c r="L15" s="18"/>
      <c r="M15" s="20"/>
      <c r="N15" s="21"/>
    </row>
    <row r="16" spans="1:14" ht="18.75" customHeight="1" x14ac:dyDescent="0.15">
      <c r="A16" s="22" t="s">
        <v>317</v>
      </c>
      <c r="B16" s="23"/>
      <c r="C16" s="25" t="s">
        <v>318</v>
      </c>
      <c r="D16" s="26" t="s">
        <v>54</v>
      </c>
      <c r="E16" s="36"/>
      <c r="F16" s="29">
        <v>1</v>
      </c>
      <c r="G16" s="36"/>
      <c r="H16" s="29">
        <v>1</v>
      </c>
      <c r="I16" s="30"/>
      <c r="J16" s="27"/>
      <c r="K16" s="30"/>
      <c r="L16" s="30"/>
      <c r="M16" s="31">
        <f t="shared" ref="M16:M18" si="1">IF(ISNUMBER($K16),IF(ISNUMBER($G16),ROUND($K16*$G16,2),ROUND($K16*$F16,2)),IF(ISNUMBER($G16),ROUND($I16*$G16,2),ROUND($I16*$F16,2)))</f>
        <v>0</v>
      </c>
      <c r="N16" s="21"/>
    </row>
    <row r="17" spans="1:14" ht="29.25" customHeight="1" x14ac:dyDescent="0.15">
      <c r="A17" s="22" t="s">
        <v>319</v>
      </c>
      <c r="B17" s="23"/>
      <c r="C17" s="25" t="s">
        <v>320</v>
      </c>
      <c r="D17" s="26" t="s">
        <v>54</v>
      </c>
      <c r="E17" s="36"/>
      <c r="F17" s="29">
        <v>1</v>
      </c>
      <c r="G17" s="36"/>
      <c r="H17" s="29">
        <v>1</v>
      </c>
      <c r="I17" s="30"/>
      <c r="J17" s="27"/>
      <c r="K17" s="30"/>
      <c r="L17" s="30"/>
      <c r="M17" s="31">
        <f t="shared" si="1"/>
        <v>0</v>
      </c>
      <c r="N17" s="21"/>
    </row>
    <row r="18" spans="1:14" ht="22.5" customHeight="1" x14ac:dyDescent="0.15">
      <c r="A18" s="22" t="s">
        <v>321</v>
      </c>
      <c r="B18" s="23"/>
      <c r="C18" s="25" t="s">
        <v>322</v>
      </c>
      <c r="D18" s="26" t="s">
        <v>22</v>
      </c>
      <c r="E18" s="27"/>
      <c r="F18" s="28">
        <v>1</v>
      </c>
      <c r="G18" s="27"/>
      <c r="H18" s="29">
        <v>1</v>
      </c>
      <c r="I18" s="30"/>
      <c r="J18" s="27"/>
      <c r="K18" s="30"/>
      <c r="L18" s="30"/>
      <c r="M18" s="31">
        <f t="shared" si="1"/>
        <v>0</v>
      </c>
      <c r="N18" s="21"/>
    </row>
    <row r="19" spans="1:14" ht="22.5" customHeight="1" x14ac:dyDescent="0.15">
      <c r="A19" s="22" t="s">
        <v>323</v>
      </c>
      <c r="B19" s="23"/>
      <c r="C19" s="25" t="s">
        <v>324</v>
      </c>
      <c r="D19" s="17"/>
      <c r="E19" s="18"/>
      <c r="F19" s="19"/>
      <c r="G19" s="18"/>
      <c r="H19" s="19"/>
      <c r="I19" s="18"/>
      <c r="J19" s="18"/>
      <c r="K19" s="18"/>
      <c r="L19" s="18"/>
      <c r="M19" s="20"/>
      <c r="N19" s="21"/>
    </row>
    <row r="20" spans="1:14" ht="29.25" customHeight="1" x14ac:dyDescent="0.15">
      <c r="A20" s="22" t="s">
        <v>325</v>
      </c>
      <c r="B20" s="23"/>
      <c r="C20" s="25" t="s">
        <v>326</v>
      </c>
      <c r="D20" s="26" t="s">
        <v>54</v>
      </c>
      <c r="E20" s="36"/>
      <c r="F20" s="29">
        <v>1</v>
      </c>
      <c r="G20" s="36"/>
      <c r="H20" s="29">
        <v>1</v>
      </c>
      <c r="I20" s="30"/>
      <c r="J20" s="27"/>
      <c r="K20" s="30"/>
      <c r="L20" s="30"/>
      <c r="M20" s="31">
        <f>IF(ISNUMBER($K20),IF(ISNUMBER($G20),ROUND($K20*$G20,2),ROUND($K20*$F20,2)),IF(ISNUMBER($G20),ROUND($I20*$G20,2),ROUND($I20*$F20,2)))</f>
        <v>0</v>
      </c>
      <c r="N20" s="21"/>
    </row>
    <row r="21" spans="1:14" ht="22.5" customHeight="1" x14ac:dyDescent="0.15">
      <c r="A21" s="22" t="s">
        <v>327</v>
      </c>
      <c r="B21" s="23"/>
      <c r="C21" s="25" t="s">
        <v>328</v>
      </c>
      <c r="D21" s="17"/>
      <c r="E21" s="18"/>
      <c r="F21" s="19"/>
      <c r="G21" s="18"/>
      <c r="H21" s="19"/>
      <c r="I21" s="18"/>
      <c r="J21" s="18"/>
      <c r="K21" s="18"/>
      <c r="L21" s="18"/>
      <c r="M21" s="20"/>
      <c r="N21" s="21"/>
    </row>
    <row r="22" spans="1:14" ht="18.75" customHeight="1" x14ac:dyDescent="0.15">
      <c r="A22" s="22" t="s">
        <v>329</v>
      </c>
      <c r="B22" s="23"/>
      <c r="C22" s="25" t="s">
        <v>330</v>
      </c>
      <c r="D22" s="26" t="s">
        <v>54</v>
      </c>
      <c r="E22" s="36"/>
      <c r="F22" s="29">
        <v>1</v>
      </c>
      <c r="G22" s="36"/>
      <c r="H22" s="29">
        <v>1</v>
      </c>
      <c r="I22" s="30"/>
      <c r="J22" s="27"/>
      <c r="K22" s="30"/>
      <c r="L22" s="30"/>
      <c r="M22" s="31">
        <f>IF(ISNUMBER($K22),IF(ISNUMBER($G22),ROUND($K22*$G22,2),ROUND($K22*$F22,2)),IF(ISNUMBER($G22),ROUND($I22*$G22,2),ROUND($I22*$F22,2)))</f>
        <v>0</v>
      </c>
      <c r="N22" s="21"/>
    </row>
    <row r="23" spans="1:14" ht="31.5" hidden="1" customHeight="1" x14ac:dyDescent="0.15">
      <c r="A23" s="74" t="s">
        <v>77</v>
      </c>
      <c r="B23" s="75"/>
      <c r="C23" s="75"/>
      <c r="D23" s="75"/>
      <c r="E23" s="75"/>
      <c r="F23" s="75"/>
      <c r="G23" s="75"/>
      <c r="H23" s="75"/>
      <c r="I23" s="75"/>
      <c r="M23" s="32">
        <f>SUM(M$16:M$18)+M$20+M$22</f>
        <v>0</v>
      </c>
      <c r="N23" s="33"/>
    </row>
    <row r="24" spans="1:14" ht="26.25" customHeight="1" x14ac:dyDescent="0.15">
      <c r="A24" s="22" t="s">
        <v>331</v>
      </c>
      <c r="B24" s="23"/>
      <c r="C24" s="24" t="s">
        <v>332</v>
      </c>
      <c r="D24" s="17"/>
      <c r="E24" s="18"/>
      <c r="F24" s="19"/>
      <c r="G24" s="18"/>
      <c r="H24" s="19"/>
      <c r="I24" s="18"/>
      <c r="J24" s="18"/>
      <c r="K24" s="18"/>
      <c r="L24" s="18"/>
      <c r="M24" s="20"/>
      <c r="N24" s="21"/>
    </row>
    <row r="25" spans="1:14" ht="22.5" customHeight="1" x14ac:dyDescent="0.15">
      <c r="A25" s="22" t="s">
        <v>333</v>
      </c>
      <c r="B25" s="23"/>
      <c r="C25" s="25" t="s">
        <v>334</v>
      </c>
      <c r="D25" s="26" t="s">
        <v>335</v>
      </c>
      <c r="E25" s="36"/>
      <c r="F25" s="29">
        <v>0</v>
      </c>
      <c r="G25" s="36"/>
      <c r="H25" s="29">
        <v>1</v>
      </c>
      <c r="I25" s="30"/>
      <c r="J25" s="27"/>
      <c r="K25" s="30"/>
      <c r="L25" s="30"/>
      <c r="M25" s="31">
        <f>IF(ISNUMBER($K25),IF(ISNUMBER($G25),ROUND($K25*$G25,2),ROUND($K25*$F25,2)),IF(ISNUMBER($G25),ROUND($I25*$G25,2),ROUND($I25*$F25,2)))</f>
        <v>0</v>
      </c>
      <c r="N25" s="21"/>
    </row>
    <row r="26" spans="1:14" ht="22.5" customHeight="1" x14ac:dyDescent="0.15">
      <c r="A26" s="22" t="s">
        <v>336</v>
      </c>
      <c r="B26" s="23"/>
      <c r="C26" s="25" t="s">
        <v>337</v>
      </c>
      <c r="D26" s="17"/>
      <c r="E26" s="18"/>
      <c r="F26" s="19"/>
      <c r="G26" s="18"/>
      <c r="H26" s="19"/>
      <c r="I26" s="18"/>
      <c r="J26" s="18"/>
      <c r="K26" s="18"/>
      <c r="L26" s="18"/>
      <c r="M26" s="20"/>
      <c r="N26" s="21"/>
    </row>
    <row r="27" spans="1:14" ht="29.25" customHeight="1" x14ac:dyDescent="0.15">
      <c r="A27" s="22" t="s">
        <v>338</v>
      </c>
      <c r="B27" s="23"/>
      <c r="C27" s="25" t="s">
        <v>339</v>
      </c>
      <c r="D27" s="26" t="s">
        <v>22</v>
      </c>
      <c r="E27" s="27"/>
      <c r="F27" s="28">
        <v>1</v>
      </c>
      <c r="G27" s="27"/>
      <c r="H27" s="29">
        <v>1</v>
      </c>
      <c r="I27" s="30"/>
      <c r="J27" s="27"/>
      <c r="K27" s="30"/>
      <c r="L27" s="30"/>
      <c r="M27" s="31">
        <f>IF(ISNUMBER($K27),IF(ISNUMBER($G27),ROUND($K27*$G27,2),ROUND($K27*$F27,2)),IF(ISNUMBER($G27),ROUND($I27*$G27,2),ROUND($I27*$F27,2)))</f>
        <v>0</v>
      </c>
      <c r="N27" s="21"/>
    </row>
    <row r="28" spans="1:14" ht="18.75" customHeight="1" x14ac:dyDescent="0.15">
      <c r="A28" s="22" t="s">
        <v>340</v>
      </c>
      <c r="B28" s="23"/>
      <c r="C28" s="25" t="s">
        <v>341</v>
      </c>
      <c r="D28" s="17"/>
      <c r="E28" s="18"/>
      <c r="F28" s="19"/>
      <c r="G28" s="18"/>
      <c r="H28" s="19"/>
      <c r="I28" s="18"/>
      <c r="J28" s="18"/>
      <c r="K28" s="18"/>
      <c r="L28" s="18"/>
      <c r="M28" s="20"/>
      <c r="N28" s="21"/>
    </row>
    <row r="29" spans="1:14" ht="18.75" customHeight="1" x14ac:dyDescent="0.15">
      <c r="A29" s="22" t="s">
        <v>342</v>
      </c>
      <c r="B29" s="23"/>
      <c r="C29" s="37" t="s">
        <v>343</v>
      </c>
      <c r="D29" s="26" t="s">
        <v>61</v>
      </c>
      <c r="E29" s="34"/>
      <c r="F29" s="35">
        <v>150</v>
      </c>
      <c r="G29" s="34"/>
      <c r="H29" s="29">
        <v>1</v>
      </c>
      <c r="I29" s="30"/>
      <c r="J29" s="27"/>
      <c r="K29" s="30"/>
      <c r="L29" s="30"/>
      <c r="M29" s="31">
        <f t="shared" ref="M29:M30" si="2">IF(ISNUMBER($K29),IF(ISNUMBER($G29),ROUND($K29*$G29,2),ROUND($K29*$F29,2)),IF(ISNUMBER($G29),ROUND($I29*$G29,2),ROUND($I29*$F29,2)))</f>
        <v>0</v>
      </c>
      <c r="N29" s="21"/>
    </row>
    <row r="30" spans="1:14" ht="18.75" customHeight="1" x14ac:dyDescent="0.15">
      <c r="A30" s="22" t="s">
        <v>344</v>
      </c>
      <c r="B30" s="23"/>
      <c r="C30" s="25" t="s">
        <v>345</v>
      </c>
      <c r="D30" s="26" t="s">
        <v>22</v>
      </c>
      <c r="E30" s="27"/>
      <c r="F30" s="28">
        <v>1</v>
      </c>
      <c r="G30" s="27"/>
      <c r="H30" s="29">
        <v>1</v>
      </c>
      <c r="I30" s="30"/>
      <c r="J30" s="27"/>
      <c r="K30" s="30"/>
      <c r="L30" s="30"/>
      <c r="M30" s="31">
        <f t="shared" si="2"/>
        <v>0</v>
      </c>
      <c r="N30" s="21"/>
    </row>
    <row r="31" spans="1:14" ht="22.5" customHeight="1" x14ac:dyDescent="0.15">
      <c r="A31" s="22" t="s">
        <v>346</v>
      </c>
      <c r="B31" s="23"/>
      <c r="C31" s="25" t="s">
        <v>347</v>
      </c>
      <c r="D31" s="17"/>
      <c r="E31" s="18"/>
      <c r="F31" s="19"/>
      <c r="G31" s="18"/>
      <c r="H31" s="19"/>
      <c r="I31" s="18"/>
      <c r="J31" s="18"/>
      <c r="K31" s="18"/>
      <c r="L31" s="18"/>
      <c r="M31" s="20"/>
      <c r="N31" s="21"/>
    </row>
    <row r="32" spans="1:14" ht="18.75" customHeight="1" x14ac:dyDescent="0.15">
      <c r="A32" s="22" t="s">
        <v>348</v>
      </c>
      <c r="B32" s="23"/>
      <c r="C32" s="25" t="s">
        <v>349</v>
      </c>
      <c r="D32" s="26"/>
      <c r="E32" s="38"/>
      <c r="F32" s="39">
        <v>0</v>
      </c>
      <c r="G32" s="38"/>
      <c r="H32" s="29">
        <v>1</v>
      </c>
      <c r="I32" s="30"/>
      <c r="J32" s="27"/>
      <c r="K32" s="30"/>
      <c r="L32" s="30"/>
      <c r="M32" s="31">
        <f t="shared" ref="M32:M34" si="3">IF(ISNUMBER($K32),IF(ISNUMBER($G32),ROUND($K32*$G32,2),ROUND($K32*$F32,2)),IF(ISNUMBER($G32),ROUND($I32*$G32,2),ROUND($I32*$F32,2)))</f>
        <v>0</v>
      </c>
      <c r="N32" s="21"/>
    </row>
    <row r="33" spans="1:14" ht="18.75" customHeight="1" x14ac:dyDescent="0.15">
      <c r="A33" s="22" t="s">
        <v>350</v>
      </c>
      <c r="B33" s="23"/>
      <c r="C33" s="37" t="s">
        <v>351</v>
      </c>
      <c r="D33" s="26" t="s">
        <v>22</v>
      </c>
      <c r="E33" s="27"/>
      <c r="F33" s="28">
        <v>1</v>
      </c>
      <c r="G33" s="27"/>
      <c r="H33" s="29">
        <v>1</v>
      </c>
      <c r="I33" s="30"/>
      <c r="J33" s="27"/>
      <c r="K33" s="30"/>
      <c r="L33" s="30"/>
      <c r="M33" s="31">
        <f t="shared" si="3"/>
        <v>0</v>
      </c>
      <c r="N33" s="21"/>
    </row>
    <row r="34" spans="1:14" ht="18.75" customHeight="1" x14ac:dyDescent="0.15">
      <c r="A34" s="22" t="s">
        <v>352</v>
      </c>
      <c r="B34" s="23"/>
      <c r="C34" s="25" t="s">
        <v>353</v>
      </c>
      <c r="D34" s="26"/>
      <c r="E34" s="38"/>
      <c r="F34" s="39">
        <v>0</v>
      </c>
      <c r="G34" s="38"/>
      <c r="H34" s="29">
        <v>1</v>
      </c>
      <c r="I34" s="30"/>
      <c r="J34" s="27"/>
      <c r="K34" s="30"/>
      <c r="L34" s="30"/>
      <c r="M34" s="31">
        <f t="shared" si="3"/>
        <v>0</v>
      </c>
      <c r="N34" s="21"/>
    </row>
    <row r="35" spans="1:14" ht="18.75" customHeight="1" x14ac:dyDescent="0.15">
      <c r="A35" s="22" t="s">
        <v>354</v>
      </c>
      <c r="B35" s="23"/>
      <c r="C35" s="37" t="s">
        <v>355</v>
      </c>
      <c r="D35" s="17"/>
      <c r="E35" s="18"/>
      <c r="F35" s="19"/>
      <c r="G35" s="18"/>
      <c r="H35" s="19"/>
      <c r="I35" s="18"/>
      <c r="J35" s="18"/>
      <c r="K35" s="18"/>
      <c r="L35" s="18"/>
      <c r="M35" s="20"/>
      <c r="N35" s="21"/>
    </row>
    <row r="36" spans="1:14" ht="29.25" customHeight="1" x14ac:dyDescent="0.15">
      <c r="A36" s="22" t="s">
        <v>356</v>
      </c>
      <c r="B36" s="23"/>
      <c r="C36" s="62" t="s">
        <v>357</v>
      </c>
      <c r="D36" s="26" t="s">
        <v>61</v>
      </c>
      <c r="E36" s="34"/>
      <c r="F36" s="35">
        <v>10</v>
      </c>
      <c r="G36" s="34"/>
      <c r="H36" s="29">
        <v>1</v>
      </c>
      <c r="I36" s="30"/>
      <c r="J36" s="27"/>
      <c r="K36" s="30"/>
      <c r="L36" s="30"/>
      <c r="M36" s="31">
        <f t="shared" ref="M36:M38" si="4">IF(ISNUMBER($K36),IF(ISNUMBER($G36),ROUND($K36*$G36,2),ROUND($K36*$F36,2)),IF(ISNUMBER($G36),ROUND($I36*$G36,2),ROUND($I36*$F36,2)))</f>
        <v>0</v>
      </c>
      <c r="N36" s="21"/>
    </row>
    <row r="37" spans="1:14" ht="29.25" customHeight="1" x14ac:dyDescent="0.15">
      <c r="A37" s="22" t="s">
        <v>358</v>
      </c>
      <c r="B37" s="23"/>
      <c r="C37" s="62" t="s">
        <v>359</v>
      </c>
      <c r="D37" s="26" t="s">
        <v>61</v>
      </c>
      <c r="E37" s="34"/>
      <c r="F37" s="35">
        <v>10</v>
      </c>
      <c r="G37" s="34"/>
      <c r="H37" s="29">
        <v>1</v>
      </c>
      <c r="I37" s="30"/>
      <c r="J37" s="27"/>
      <c r="K37" s="30"/>
      <c r="L37" s="30"/>
      <c r="M37" s="31">
        <f t="shared" si="4"/>
        <v>0</v>
      </c>
      <c r="N37" s="21"/>
    </row>
    <row r="38" spans="1:14" ht="29.25" customHeight="1" x14ac:dyDescent="0.15">
      <c r="A38" s="22" t="s">
        <v>360</v>
      </c>
      <c r="B38" s="23"/>
      <c r="C38" s="62" t="s">
        <v>361</v>
      </c>
      <c r="D38" s="26" t="s">
        <v>61</v>
      </c>
      <c r="E38" s="34"/>
      <c r="F38" s="35">
        <v>10</v>
      </c>
      <c r="G38" s="34"/>
      <c r="H38" s="29">
        <v>1</v>
      </c>
      <c r="I38" s="30"/>
      <c r="J38" s="27"/>
      <c r="K38" s="30"/>
      <c r="L38" s="30"/>
      <c r="M38" s="31">
        <f t="shared" si="4"/>
        <v>0</v>
      </c>
      <c r="N38" s="21"/>
    </row>
    <row r="39" spans="1:14" ht="18.75" customHeight="1" x14ac:dyDescent="0.15">
      <c r="A39" s="22" t="s">
        <v>362</v>
      </c>
      <c r="B39" s="23"/>
      <c r="C39" s="37" t="s">
        <v>363</v>
      </c>
      <c r="D39" s="17"/>
      <c r="E39" s="18"/>
      <c r="F39" s="19"/>
      <c r="G39" s="18"/>
      <c r="H39" s="19"/>
      <c r="I39" s="18"/>
      <c r="J39" s="18"/>
      <c r="K39" s="18"/>
      <c r="L39" s="18"/>
      <c r="M39" s="20"/>
      <c r="N39" s="21"/>
    </row>
    <row r="40" spans="1:14" ht="29.25" customHeight="1" x14ac:dyDescent="0.15">
      <c r="A40" s="22" t="s">
        <v>364</v>
      </c>
      <c r="B40" s="23"/>
      <c r="C40" s="62" t="s">
        <v>365</v>
      </c>
      <c r="D40" s="26" t="s">
        <v>61</v>
      </c>
      <c r="E40" s="34"/>
      <c r="F40" s="35">
        <v>25</v>
      </c>
      <c r="G40" s="34"/>
      <c r="H40" s="29">
        <v>1</v>
      </c>
      <c r="I40" s="30"/>
      <c r="J40" s="27"/>
      <c r="K40" s="30"/>
      <c r="L40" s="30"/>
      <c r="M40" s="31">
        <f t="shared" ref="M40:M41" si="5">IF(ISNUMBER($K40),IF(ISNUMBER($G40),ROUND($K40*$G40,2),ROUND($K40*$F40,2)),IF(ISNUMBER($G40),ROUND($I40*$G40,2),ROUND($I40*$F40,2)))</f>
        <v>0</v>
      </c>
      <c r="N40" s="21"/>
    </row>
    <row r="41" spans="1:14" ht="29.25" customHeight="1" x14ac:dyDescent="0.15">
      <c r="A41" s="22" t="s">
        <v>366</v>
      </c>
      <c r="B41" s="23"/>
      <c r="C41" s="62" t="s">
        <v>367</v>
      </c>
      <c r="D41" s="26" t="s">
        <v>61</v>
      </c>
      <c r="E41" s="34"/>
      <c r="F41" s="35">
        <v>25</v>
      </c>
      <c r="G41" s="34"/>
      <c r="H41" s="29">
        <v>1</v>
      </c>
      <c r="I41" s="30"/>
      <c r="J41" s="27"/>
      <c r="K41" s="30"/>
      <c r="L41" s="30"/>
      <c r="M41" s="31">
        <f t="shared" si="5"/>
        <v>0</v>
      </c>
      <c r="N41" s="21"/>
    </row>
    <row r="42" spans="1:14" ht="18.75" customHeight="1" x14ac:dyDescent="0.15">
      <c r="A42" s="22" t="s">
        <v>368</v>
      </c>
      <c r="B42" s="23"/>
      <c r="C42" s="37" t="s">
        <v>369</v>
      </c>
      <c r="D42" s="17"/>
      <c r="E42" s="18"/>
      <c r="F42" s="19"/>
      <c r="G42" s="18"/>
      <c r="H42" s="19"/>
      <c r="I42" s="18"/>
      <c r="J42" s="18"/>
      <c r="K42" s="18"/>
      <c r="L42" s="18"/>
      <c r="M42" s="20"/>
      <c r="N42" s="21"/>
    </row>
    <row r="43" spans="1:14" ht="29.25" customHeight="1" x14ac:dyDescent="0.15">
      <c r="A43" s="22" t="s">
        <v>370</v>
      </c>
      <c r="B43" s="23"/>
      <c r="C43" s="62" t="s">
        <v>371</v>
      </c>
      <c r="D43" s="26" t="s">
        <v>61</v>
      </c>
      <c r="E43" s="34"/>
      <c r="F43" s="35">
        <v>15</v>
      </c>
      <c r="G43" s="34"/>
      <c r="H43" s="29">
        <v>1</v>
      </c>
      <c r="I43" s="30"/>
      <c r="J43" s="27"/>
      <c r="K43" s="30"/>
      <c r="L43" s="30"/>
      <c r="M43" s="31">
        <f t="shared" ref="M43:M44" si="6">IF(ISNUMBER($K43),IF(ISNUMBER($G43),ROUND($K43*$G43,2),ROUND($K43*$F43,2)),IF(ISNUMBER($G43),ROUND($I43*$G43,2),ROUND($I43*$F43,2)))</f>
        <v>0</v>
      </c>
      <c r="N43" s="21"/>
    </row>
    <row r="44" spans="1:14" ht="29.25" customHeight="1" x14ac:dyDescent="0.15">
      <c r="A44" s="22" t="s">
        <v>372</v>
      </c>
      <c r="B44" s="23"/>
      <c r="C44" s="62" t="s">
        <v>373</v>
      </c>
      <c r="D44" s="26" t="s">
        <v>61</v>
      </c>
      <c r="E44" s="34"/>
      <c r="F44" s="35">
        <v>15</v>
      </c>
      <c r="G44" s="34"/>
      <c r="H44" s="29">
        <v>1</v>
      </c>
      <c r="I44" s="30"/>
      <c r="J44" s="27"/>
      <c r="K44" s="30"/>
      <c r="L44" s="30"/>
      <c r="M44" s="31">
        <f t="shared" si="6"/>
        <v>0</v>
      </c>
      <c r="N44" s="21"/>
    </row>
    <row r="45" spans="1:14" ht="18.75" customHeight="1" x14ac:dyDescent="0.15">
      <c r="A45" s="22" t="s">
        <v>374</v>
      </c>
      <c r="B45" s="23"/>
      <c r="C45" s="37" t="s">
        <v>375</v>
      </c>
      <c r="D45" s="17"/>
      <c r="E45" s="18"/>
      <c r="F45" s="19"/>
      <c r="G45" s="18"/>
      <c r="H45" s="19"/>
      <c r="I45" s="18"/>
      <c r="J45" s="18"/>
      <c r="K45" s="18"/>
      <c r="L45" s="18"/>
      <c r="M45" s="20"/>
      <c r="N45" s="21"/>
    </row>
    <row r="46" spans="1:14" ht="29.25" customHeight="1" x14ac:dyDescent="0.15">
      <c r="A46" s="22" t="s">
        <v>376</v>
      </c>
      <c r="B46" s="23"/>
      <c r="C46" s="62" t="s">
        <v>377</v>
      </c>
      <c r="D46" s="26" t="s">
        <v>61</v>
      </c>
      <c r="E46" s="34"/>
      <c r="F46" s="35">
        <v>15</v>
      </c>
      <c r="G46" s="34"/>
      <c r="H46" s="29">
        <v>1</v>
      </c>
      <c r="I46" s="30"/>
      <c r="J46" s="27"/>
      <c r="K46" s="30"/>
      <c r="L46" s="30"/>
      <c r="M46" s="31">
        <f t="shared" ref="M46:M47" si="7">IF(ISNUMBER($K46),IF(ISNUMBER($G46),ROUND($K46*$G46,2),ROUND($K46*$F46,2)),IF(ISNUMBER($G46),ROUND($I46*$G46,2),ROUND($I46*$F46,2)))</f>
        <v>0</v>
      </c>
      <c r="N46" s="21"/>
    </row>
    <row r="47" spans="1:14" ht="29.25" customHeight="1" x14ac:dyDescent="0.15">
      <c r="A47" s="22" t="s">
        <v>378</v>
      </c>
      <c r="B47" s="23"/>
      <c r="C47" s="62" t="s">
        <v>379</v>
      </c>
      <c r="D47" s="26" t="s">
        <v>61</v>
      </c>
      <c r="E47" s="34"/>
      <c r="F47" s="35">
        <v>15</v>
      </c>
      <c r="G47" s="34"/>
      <c r="H47" s="29">
        <v>1</v>
      </c>
      <c r="I47" s="30"/>
      <c r="J47" s="27"/>
      <c r="K47" s="30"/>
      <c r="L47" s="30"/>
      <c r="M47" s="31">
        <f t="shared" si="7"/>
        <v>0</v>
      </c>
      <c r="N47" s="21"/>
    </row>
    <row r="48" spans="1:14" ht="22.5" customHeight="1" x14ac:dyDescent="0.15">
      <c r="A48" s="22" t="s">
        <v>380</v>
      </c>
      <c r="B48" s="23"/>
      <c r="C48" s="25" t="s">
        <v>381</v>
      </c>
      <c r="D48" s="17"/>
      <c r="E48" s="18"/>
      <c r="F48" s="19"/>
      <c r="G48" s="18"/>
      <c r="H48" s="19"/>
      <c r="I48" s="18"/>
      <c r="J48" s="18"/>
      <c r="K48" s="18"/>
      <c r="L48" s="18"/>
      <c r="M48" s="20"/>
      <c r="N48" s="21"/>
    </row>
    <row r="49" spans="1:14" ht="18.75" customHeight="1" x14ac:dyDescent="0.15">
      <c r="A49" s="22" t="s">
        <v>382</v>
      </c>
      <c r="B49" s="23"/>
      <c r="C49" s="25" t="s">
        <v>383</v>
      </c>
      <c r="D49" s="17"/>
      <c r="E49" s="18"/>
      <c r="F49" s="19"/>
      <c r="G49" s="18"/>
      <c r="H49" s="19"/>
      <c r="I49" s="18"/>
      <c r="J49" s="18"/>
      <c r="K49" s="18"/>
      <c r="L49" s="18"/>
      <c r="M49" s="20"/>
      <c r="N49" s="21"/>
    </row>
    <row r="50" spans="1:14" ht="18.75" customHeight="1" x14ac:dyDescent="0.15">
      <c r="A50" s="22" t="s">
        <v>384</v>
      </c>
      <c r="B50" s="23"/>
      <c r="C50" s="37" t="s">
        <v>385</v>
      </c>
      <c r="D50" s="17"/>
      <c r="E50" s="18"/>
      <c r="F50" s="19"/>
      <c r="G50" s="18"/>
      <c r="H50" s="19"/>
      <c r="I50" s="18"/>
      <c r="J50" s="18"/>
      <c r="K50" s="18"/>
      <c r="L50" s="18"/>
      <c r="M50" s="20"/>
      <c r="N50" s="21"/>
    </row>
    <row r="51" spans="1:14" ht="29.25" customHeight="1" x14ac:dyDescent="0.15">
      <c r="A51" s="22" t="s">
        <v>386</v>
      </c>
      <c r="B51" s="23"/>
      <c r="C51" s="62" t="s">
        <v>387</v>
      </c>
      <c r="D51" s="26" t="s">
        <v>43</v>
      </c>
      <c r="E51" s="36"/>
      <c r="F51" s="29">
        <v>14</v>
      </c>
      <c r="G51" s="36"/>
      <c r="H51" s="29">
        <v>1</v>
      </c>
      <c r="I51" s="30"/>
      <c r="J51" s="27"/>
      <c r="K51" s="30"/>
      <c r="L51" s="30"/>
      <c r="M51" s="31">
        <f>IF(ISNUMBER($K51),IF(ISNUMBER($G51),ROUND($K51*$G51,2),ROUND($K51*$F51,2)),IF(ISNUMBER($G51),ROUND($I51*$G51,2),ROUND($I51*$F51,2)))</f>
        <v>0</v>
      </c>
      <c r="N51" s="21"/>
    </row>
    <row r="52" spans="1:14" ht="18.75" customHeight="1" x14ac:dyDescent="0.15">
      <c r="A52" s="22" t="s">
        <v>388</v>
      </c>
      <c r="B52" s="23"/>
      <c r="C52" s="25" t="s">
        <v>389</v>
      </c>
      <c r="D52" s="17"/>
      <c r="E52" s="18"/>
      <c r="F52" s="19"/>
      <c r="G52" s="18"/>
      <c r="H52" s="19"/>
      <c r="I52" s="18"/>
      <c r="J52" s="18"/>
      <c r="K52" s="18"/>
      <c r="L52" s="18"/>
      <c r="M52" s="20"/>
      <c r="N52" s="21"/>
    </row>
    <row r="53" spans="1:14" ht="18.75" customHeight="1" x14ac:dyDescent="0.15">
      <c r="A53" s="22" t="s">
        <v>390</v>
      </c>
      <c r="B53" s="23"/>
      <c r="C53" s="37" t="s">
        <v>391</v>
      </c>
      <c r="D53" s="26" t="s">
        <v>43</v>
      </c>
      <c r="E53" s="36"/>
      <c r="F53" s="29">
        <v>1</v>
      </c>
      <c r="G53" s="36"/>
      <c r="H53" s="29">
        <v>1</v>
      </c>
      <c r="I53" s="30"/>
      <c r="J53" s="27"/>
      <c r="K53" s="30"/>
      <c r="L53" s="30"/>
      <c r="M53" s="31">
        <f t="shared" ref="M53:M54" si="8">IF(ISNUMBER($K53),IF(ISNUMBER($G53),ROUND($K53*$G53,2),ROUND($K53*$F53,2)),IF(ISNUMBER($G53),ROUND($I53*$G53,2),ROUND($I53*$F53,2)))</f>
        <v>0</v>
      </c>
      <c r="N53" s="21"/>
    </row>
    <row r="54" spans="1:14" ht="18.75" customHeight="1" x14ac:dyDescent="0.15">
      <c r="A54" s="22" t="s">
        <v>392</v>
      </c>
      <c r="B54" s="23"/>
      <c r="C54" s="37" t="s">
        <v>393</v>
      </c>
      <c r="D54" s="26" t="s">
        <v>43</v>
      </c>
      <c r="E54" s="36"/>
      <c r="F54" s="29">
        <v>1</v>
      </c>
      <c r="G54" s="36"/>
      <c r="H54" s="29">
        <v>1</v>
      </c>
      <c r="I54" s="30"/>
      <c r="J54" s="27"/>
      <c r="K54" s="30"/>
      <c r="L54" s="30"/>
      <c r="M54" s="31">
        <f t="shared" si="8"/>
        <v>0</v>
      </c>
      <c r="N54" s="21"/>
    </row>
    <row r="55" spans="1:14" ht="31.5" hidden="1" customHeight="1" x14ac:dyDescent="0.15">
      <c r="A55" s="74" t="s">
        <v>394</v>
      </c>
      <c r="B55" s="75"/>
      <c r="C55" s="75"/>
      <c r="D55" s="75"/>
      <c r="E55" s="75"/>
      <c r="F55" s="75"/>
      <c r="G55" s="75"/>
      <c r="H55" s="75"/>
      <c r="I55" s="75"/>
      <c r="M55" s="32">
        <f>M$25+M$27+SUM(M$29:M$30)+SUM(M$32:M$34)+SUM(M$36:M$38)+SUM(M$40:M$41)+SUM(M$43:M$44)+SUM(M$46:M$47)+M$51+SUM(M$53:M$54)</f>
        <v>0</v>
      </c>
      <c r="N55" s="33"/>
    </row>
    <row r="56" spans="1:14" ht="26.25" customHeight="1" x14ac:dyDescent="0.15">
      <c r="A56" s="22" t="s">
        <v>395</v>
      </c>
      <c r="B56" s="23"/>
      <c r="C56" s="24" t="s">
        <v>396</v>
      </c>
      <c r="D56" s="17"/>
      <c r="E56" s="18"/>
      <c r="F56" s="19"/>
      <c r="G56" s="18"/>
      <c r="H56" s="19"/>
      <c r="I56" s="18"/>
      <c r="J56" s="18"/>
      <c r="K56" s="18"/>
      <c r="L56" s="18"/>
      <c r="M56" s="20"/>
      <c r="N56" s="21"/>
    </row>
    <row r="57" spans="1:14" ht="22.5" customHeight="1" x14ac:dyDescent="0.15">
      <c r="A57" s="22" t="s">
        <v>397</v>
      </c>
      <c r="B57" s="23"/>
      <c r="C57" s="25" t="s">
        <v>398</v>
      </c>
      <c r="D57" s="17"/>
      <c r="E57" s="18"/>
      <c r="F57" s="19"/>
      <c r="G57" s="18"/>
      <c r="H57" s="19"/>
      <c r="I57" s="18"/>
      <c r="J57" s="18"/>
      <c r="K57" s="18"/>
      <c r="L57" s="18"/>
      <c r="M57" s="20"/>
      <c r="N57" s="21"/>
    </row>
    <row r="58" spans="1:14" ht="18.75" customHeight="1" x14ac:dyDescent="0.15">
      <c r="A58" s="22" t="s">
        <v>399</v>
      </c>
      <c r="B58" s="23"/>
      <c r="C58" s="25" t="s">
        <v>400</v>
      </c>
      <c r="D58" s="26" t="s">
        <v>22</v>
      </c>
      <c r="E58" s="27"/>
      <c r="F58" s="28">
        <v>1</v>
      </c>
      <c r="G58" s="27"/>
      <c r="H58" s="29">
        <v>1</v>
      </c>
      <c r="I58" s="30"/>
      <c r="J58" s="27"/>
      <c r="K58" s="30"/>
      <c r="L58" s="30"/>
      <c r="M58" s="31">
        <f t="shared" ref="M58:M60" si="9">IF(ISNUMBER($K58),IF(ISNUMBER($G58),ROUND($K58*$G58,2),ROUND($K58*$F58,2)),IF(ISNUMBER($G58),ROUND($I58*$G58,2),ROUND($I58*$F58,2)))</f>
        <v>0</v>
      </c>
      <c r="N58" s="21"/>
    </row>
    <row r="59" spans="1:14" ht="18.75" customHeight="1" x14ac:dyDescent="0.15">
      <c r="A59" s="22" t="s">
        <v>401</v>
      </c>
      <c r="B59" s="23"/>
      <c r="C59" s="25" t="s">
        <v>402</v>
      </c>
      <c r="D59" s="26" t="s">
        <v>22</v>
      </c>
      <c r="E59" s="27"/>
      <c r="F59" s="28">
        <v>1</v>
      </c>
      <c r="G59" s="27"/>
      <c r="H59" s="29">
        <v>1</v>
      </c>
      <c r="I59" s="30"/>
      <c r="J59" s="27"/>
      <c r="K59" s="30"/>
      <c r="L59" s="30"/>
      <c r="M59" s="31">
        <f t="shared" si="9"/>
        <v>0</v>
      </c>
      <c r="N59" s="21"/>
    </row>
    <row r="60" spans="1:14" ht="18.75" customHeight="1" x14ac:dyDescent="0.15">
      <c r="A60" s="22" t="s">
        <v>403</v>
      </c>
      <c r="B60" s="23"/>
      <c r="C60" s="25" t="s">
        <v>404</v>
      </c>
      <c r="D60" s="26" t="s">
        <v>61</v>
      </c>
      <c r="E60" s="34"/>
      <c r="F60" s="35">
        <v>150</v>
      </c>
      <c r="G60" s="34"/>
      <c r="H60" s="29">
        <v>1</v>
      </c>
      <c r="I60" s="30"/>
      <c r="J60" s="27"/>
      <c r="K60" s="30"/>
      <c r="L60" s="30"/>
      <c r="M60" s="31">
        <f t="shared" si="9"/>
        <v>0</v>
      </c>
      <c r="N60" s="21"/>
    </row>
    <row r="61" spans="1:14" ht="22.5" customHeight="1" x14ac:dyDescent="0.15">
      <c r="A61" s="22" t="s">
        <v>405</v>
      </c>
      <c r="B61" s="23"/>
      <c r="C61" s="25" t="s">
        <v>406</v>
      </c>
      <c r="D61" s="17"/>
      <c r="E61" s="18"/>
      <c r="F61" s="19"/>
      <c r="G61" s="18"/>
      <c r="H61" s="19"/>
      <c r="I61" s="18"/>
      <c r="J61" s="18"/>
      <c r="K61" s="18"/>
      <c r="L61" s="18"/>
      <c r="M61" s="20"/>
      <c r="N61" s="21"/>
    </row>
    <row r="62" spans="1:14" ht="18.75" customHeight="1" x14ac:dyDescent="0.15">
      <c r="A62" s="22" t="s">
        <v>407</v>
      </c>
      <c r="B62" s="23"/>
      <c r="C62" s="25" t="s">
        <v>408</v>
      </c>
      <c r="D62" s="26" t="s">
        <v>61</v>
      </c>
      <c r="E62" s="34"/>
      <c r="F62" s="35">
        <v>1</v>
      </c>
      <c r="G62" s="34"/>
      <c r="H62" s="29">
        <v>1</v>
      </c>
      <c r="I62" s="30"/>
      <c r="J62" s="27"/>
      <c r="K62" s="30"/>
      <c r="L62" s="30"/>
      <c r="M62" s="31">
        <f t="shared" ref="M62:M64" si="10">IF(ISNUMBER($K62),IF(ISNUMBER($G62),ROUND($K62*$G62,2),ROUND($K62*$F62,2)),IF(ISNUMBER($G62),ROUND($I62*$G62,2),ROUND($I62*$F62,2)))</f>
        <v>0</v>
      </c>
      <c r="N62" s="21"/>
    </row>
    <row r="63" spans="1:14" ht="22.5" customHeight="1" x14ac:dyDescent="0.15">
      <c r="A63" s="22" t="s">
        <v>409</v>
      </c>
      <c r="B63" s="23"/>
      <c r="C63" s="25" t="s">
        <v>410</v>
      </c>
      <c r="D63" s="26"/>
      <c r="E63" s="38"/>
      <c r="F63" s="39">
        <v>0</v>
      </c>
      <c r="G63" s="38"/>
      <c r="H63" s="29">
        <v>1</v>
      </c>
      <c r="I63" s="30"/>
      <c r="J63" s="27"/>
      <c r="K63" s="30"/>
      <c r="L63" s="30"/>
      <c r="M63" s="31">
        <f t="shared" si="10"/>
        <v>0</v>
      </c>
      <c r="N63" s="21"/>
    </row>
    <row r="64" spans="1:14" ht="18.75" customHeight="1" x14ac:dyDescent="0.15">
      <c r="A64" s="22" t="s">
        <v>411</v>
      </c>
      <c r="B64" s="23"/>
      <c r="C64" s="25" t="s">
        <v>412</v>
      </c>
      <c r="D64" s="26" t="s">
        <v>61</v>
      </c>
      <c r="E64" s="34"/>
      <c r="F64" s="35">
        <v>15</v>
      </c>
      <c r="G64" s="34"/>
      <c r="H64" s="29">
        <v>1</v>
      </c>
      <c r="I64" s="30"/>
      <c r="J64" s="27"/>
      <c r="K64" s="30"/>
      <c r="L64" s="30"/>
      <c r="M64" s="31">
        <f t="shared" si="10"/>
        <v>0</v>
      </c>
      <c r="N64" s="21"/>
    </row>
    <row r="65" spans="1:14" ht="22.5" customHeight="1" x14ac:dyDescent="0.15">
      <c r="A65" s="22" t="s">
        <v>413</v>
      </c>
      <c r="B65" s="23"/>
      <c r="C65" s="25" t="s">
        <v>414</v>
      </c>
      <c r="D65" s="17"/>
      <c r="E65" s="18"/>
      <c r="F65" s="19"/>
      <c r="G65" s="18"/>
      <c r="H65" s="19"/>
      <c r="I65" s="18"/>
      <c r="J65" s="18"/>
      <c r="K65" s="18"/>
      <c r="L65" s="18"/>
      <c r="M65" s="20"/>
      <c r="N65" s="21"/>
    </row>
    <row r="66" spans="1:14" ht="29.25" customHeight="1" x14ac:dyDescent="0.15">
      <c r="A66" s="22" t="s">
        <v>415</v>
      </c>
      <c r="B66" s="23"/>
      <c r="C66" s="25" t="s">
        <v>416</v>
      </c>
      <c r="D66" s="26" t="s">
        <v>61</v>
      </c>
      <c r="E66" s="34"/>
      <c r="F66" s="35">
        <v>30</v>
      </c>
      <c r="G66" s="34"/>
      <c r="H66" s="29">
        <v>1</v>
      </c>
      <c r="I66" s="30"/>
      <c r="J66" s="27"/>
      <c r="K66" s="30"/>
      <c r="L66" s="30"/>
      <c r="M66" s="31">
        <f>IF(ISNUMBER($K66),IF(ISNUMBER($G66),ROUND($K66*$G66,2),ROUND($K66*$F66,2)),IF(ISNUMBER($G66),ROUND($I66*$G66,2),ROUND($I66*$F66,2)))</f>
        <v>0</v>
      </c>
      <c r="N66" s="21"/>
    </row>
    <row r="67" spans="1:14" ht="22.5" customHeight="1" x14ac:dyDescent="0.15">
      <c r="A67" s="22" t="s">
        <v>417</v>
      </c>
      <c r="B67" s="23"/>
      <c r="C67" s="25" t="s">
        <v>418</v>
      </c>
      <c r="D67" s="17"/>
      <c r="E67" s="18"/>
      <c r="F67" s="19"/>
      <c r="G67" s="18"/>
      <c r="H67" s="19"/>
      <c r="I67" s="18"/>
      <c r="J67" s="18"/>
      <c r="K67" s="18"/>
      <c r="L67" s="18"/>
      <c r="M67" s="20"/>
      <c r="N67" s="21"/>
    </row>
    <row r="68" spans="1:14" ht="18.75" customHeight="1" x14ac:dyDescent="0.15">
      <c r="A68" s="22" t="s">
        <v>419</v>
      </c>
      <c r="B68" s="23"/>
      <c r="C68" s="25" t="s">
        <v>412</v>
      </c>
      <c r="D68" s="26" t="s">
        <v>61</v>
      </c>
      <c r="E68" s="34"/>
      <c r="F68" s="35">
        <v>15</v>
      </c>
      <c r="G68" s="34"/>
      <c r="H68" s="29">
        <v>1</v>
      </c>
      <c r="I68" s="30"/>
      <c r="J68" s="27"/>
      <c r="K68" s="30"/>
      <c r="L68" s="30"/>
      <c r="M68" s="31">
        <f t="shared" ref="M68:M78" si="11">IF(ISNUMBER($K68),IF(ISNUMBER($G68),ROUND($K68*$G68,2),ROUND($K68*$F68,2)),IF(ISNUMBER($G68),ROUND($I68*$G68,2),ROUND($I68*$F68,2)))</f>
        <v>0</v>
      </c>
      <c r="N68" s="21"/>
    </row>
    <row r="69" spans="1:14" ht="18.75" customHeight="1" x14ac:dyDescent="0.15">
      <c r="A69" s="22" t="s">
        <v>420</v>
      </c>
      <c r="B69" s="23"/>
      <c r="C69" s="25" t="s">
        <v>421</v>
      </c>
      <c r="D69" s="26" t="s">
        <v>43</v>
      </c>
      <c r="E69" s="36"/>
      <c r="F69" s="29">
        <v>1</v>
      </c>
      <c r="G69" s="36"/>
      <c r="H69" s="29">
        <v>1</v>
      </c>
      <c r="I69" s="30"/>
      <c r="J69" s="27"/>
      <c r="K69" s="30"/>
      <c r="L69" s="30"/>
      <c r="M69" s="31">
        <f t="shared" si="11"/>
        <v>0</v>
      </c>
      <c r="N69" s="21"/>
    </row>
    <row r="70" spans="1:14" ht="18.75" customHeight="1" x14ac:dyDescent="0.15">
      <c r="A70" s="22" t="s">
        <v>422</v>
      </c>
      <c r="B70" s="23"/>
      <c r="C70" s="25" t="s">
        <v>423</v>
      </c>
      <c r="D70" s="26" t="s">
        <v>43</v>
      </c>
      <c r="E70" s="36"/>
      <c r="F70" s="29">
        <v>1</v>
      </c>
      <c r="G70" s="36"/>
      <c r="H70" s="29">
        <v>1</v>
      </c>
      <c r="I70" s="30"/>
      <c r="J70" s="27"/>
      <c r="K70" s="30"/>
      <c r="L70" s="30"/>
      <c r="M70" s="31">
        <f t="shared" si="11"/>
        <v>0</v>
      </c>
      <c r="N70" s="21"/>
    </row>
    <row r="71" spans="1:14" ht="22.5" customHeight="1" x14ac:dyDescent="0.15">
      <c r="A71" s="22" t="s">
        <v>424</v>
      </c>
      <c r="B71" s="23"/>
      <c r="C71" s="25" t="s">
        <v>425</v>
      </c>
      <c r="D71" s="26"/>
      <c r="E71" s="38"/>
      <c r="F71" s="39">
        <v>0</v>
      </c>
      <c r="G71" s="38"/>
      <c r="H71" s="29">
        <v>1</v>
      </c>
      <c r="I71" s="30"/>
      <c r="J71" s="27"/>
      <c r="K71" s="30"/>
      <c r="L71" s="30"/>
      <c r="M71" s="31">
        <f t="shared" si="11"/>
        <v>0</v>
      </c>
      <c r="N71" s="21"/>
    </row>
    <row r="72" spans="1:14" ht="18.75" customHeight="1" x14ac:dyDescent="0.15">
      <c r="A72" s="22" t="s">
        <v>426</v>
      </c>
      <c r="B72" s="23"/>
      <c r="C72" s="25" t="s">
        <v>427</v>
      </c>
      <c r="D72" s="26" t="s">
        <v>61</v>
      </c>
      <c r="E72" s="34"/>
      <c r="F72" s="35">
        <v>722</v>
      </c>
      <c r="G72" s="34"/>
      <c r="H72" s="29">
        <v>1</v>
      </c>
      <c r="I72" s="30"/>
      <c r="J72" s="27"/>
      <c r="K72" s="30"/>
      <c r="L72" s="30"/>
      <c r="M72" s="31">
        <f t="shared" si="11"/>
        <v>0</v>
      </c>
      <c r="N72" s="21"/>
    </row>
    <row r="73" spans="1:14" ht="18.75" customHeight="1" x14ac:dyDescent="0.15">
      <c r="A73" s="22" t="s">
        <v>428</v>
      </c>
      <c r="B73" s="23"/>
      <c r="C73" s="25" t="s">
        <v>429</v>
      </c>
      <c r="D73" s="26" t="s">
        <v>43</v>
      </c>
      <c r="E73" s="36"/>
      <c r="F73" s="29">
        <v>10</v>
      </c>
      <c r="G73" s="36"/>
      <c r="H73" s="29">
        <v>1</v>
      </c>
      <c r="I73" s="30"/>
      <c r="J73" s="27"/>
      <c r="K73" s="30"/>
      <c r="L73" s="30"/>
      <c r="M73" s="31">
        <f t="shared" si="11"/>
        <v>0</v>
      </c>
      <c r="N73" s="21"/>
    </row>
    <row r="74" spans="1:14" ht="18.75" customHeight="1" x14ac:dyDescent="0.15">
      <c r="A74" s="22" t="s">
        <v>430</v>
      </c>
      <c r="B74" s="23"/>
      <c r="C74" s="25" t="s">
        <v>431</v>
      </c>
      <c r="D74" s="26" t="s">
        <v>22</v>
      </c>
      <c r="E74" s="27"/>
      <c r="F74" s="28">
        <v>1</v>
      </c>
      <c r="G74" s="27"/>
      <c r="H74" s="29">
        <v>1</v>
      </c>
      <c r="I74" s="30"/>
      <c r="J74" s="27"/>
      <c r="K74" s="30"/>
      <c r="L74" s="30"/>
      <c r="M74" s="31">
        <f t="shared" si="11"/>
        <v>0</v>
      </c>
      <c r="N74" s="21"/>
    </row>
    <row r="75" spans="1:14" ht="22.5" customHeight="1" x14ac:dyDescent="0.15">
      <c r="A75" s="22" t="s">
        <v>432</v>
      </c>
      <c r="B75" s="23"/>
      <c r="C75" s="25" t="s">
        <v>433</v>
      </c>
      <c r="D75" s="26"/>
      <c r="E75" s="38"/>
      <c r="F75" s="39">
        <v>0</v>
      </c>
      <c r="G75" s="38"/>
      <c r="H75" s="29">
        <v>1</v>
      </c>
      <c r="I75" s="30"/>
      <c r="J75" s="27"/>
      <c r="K75" s="30"/>
      <c r="L75" s="30"/>
      <c r="M75" s="31">
        <f t="shared" si="11"/>
        <v>0</v>
      </c>
      <c r="N75" s="21"/>
    </row>
    <row r="76" spans="1:14" ht="18.75" customHeight="1" x14ac:dyDescent="0.15">
      <c r="A76" s="22" t="s">
        <v>434</v>
      </c>
      <c r="B76" s="23"/>
      <c r="C76" s="25" t="s">
        <v>427</v>
      </c>
      <c r="D76" s="26" t="s">
        <v>61</v>
      </c>
      <c r="E76" s="34"/>
      <c r="F76" s="35">
        <v>361</v>
      </c>
      <c r="G76" s="34"/>
      <c r="H76" s="29">
        <v>1</v>
      </c>
      <c r="I76" s="30"/>
      <c r="J76" s="27"/>
      <c r="K76" s="30"/>
      <c r="L76" s="30"/>
      <c r="M76" s="31">
        <f t="shared" si="11"/>
        <v>0</v>
      </c>
      <c r="N76" s="21"/>
    </row>
    <row r="77" spans="1:14" ht="18.75" customHeight="1" x14ac:dyDescent="0.15">
      <c r="A77" s="22" t="s">
        <v>435</v>
      </c>
      <c r="B77" s="23"/>
      <c r="C77" s="25" t="s">
        <v>429</v>
      </c>
      <c r="D77" s="26" t="s">
        <v>43</v>
      </c>
      <c r="E77" s="36"/>
      <c r="F77" s="29">
        <v>5</v>
      </c>
      <c r="G77" s="36"/>
      <c r="H77" s="29">
        <v>1</v>
      </c>
      <c r="I77" s="30"/>
      <c r="J77" s="27"/>
      <c r="K77" s="30"/>
      <c r="L77" s="30"/>
      <c r="M77" s="31">
        <f t="shared" si="11"/>
        <v>0</v>
      </c>
      <c r="N77" s="21"/>
    </row>
    <row r="78" spans="1:14" ht="18.75" customHeight="1" x14ac:dyDescent="0.15">
      <c r="A78" s="22" t="s">
        <v>436</v>
      </c>
      <c r="B78" s="23"/>
      <c r="C78" s="25" t="s">
        <v>431</v>
      </c>
      <c r="D78" s="26" t="s">
        <v>22</v>
      </c>
      <c r="E78" s="27"/>
      <c r="F78" s="28">
        <v>1</v>
      </c>
      <c r="G78" s="27"/>
      <c r="H78" s="29">
        <v>1</v>
      </c>
      <c r="I78" s="30"/>
      <c r="J78" s="27"/>
      <c r="K78" s="30"/>
      <c r="L78" s="30"/>
      <c r="M78" s="31">
        <f t="shared" si="11"/>
        <v>0</v>
      </c>
      <c r="N78" s="21"/>
    </row>
    <row r="79" spans="1:14" ht="31.5" hidden="1" customHeight="1" x14ac:dyDescent="0.15">
      <c r="A79" s="74" t="s">
        <v>437</v>
      </c>
      <c r="B79" s="75"/>
      <c r="C79" s="75"/>
      <c r="D79" s="75"/>
      <c r="E79" s="75"/>
      <c r="F79" s="75"/>
      <c r="G79" s="75"/>
      <c r="H79" s="75"/>
      <c r="I79" s="75"/>
      <c r="M79" s="32">
        <f>SUM(M$58:M$60)+SUM(M$62:M$64)+M$66+SUM(M$68:M$78)</f>
        <v>0</v>
      </c>
      <c r="N79" s="33"/>
    </row>
    <row r="80" spans="1:14" ht="26.25" customHeight="1" x14ac:dyDescent="0.15">
      <c r="A80" s="22" t="s">
        <v>438</v>
      </c>
      <c r="B80" s="23"/>
      <c r="C80" s="24" t="s">
        <v>439</v>
      </c>
      <c r="D80" s="17"/>
      <c r="E80" s="18"/>
      <c r="F80" s="19"/>
      <c r="G80" s="18"/>
      <c r="H80" s="19"/>
      <c r="I80" s="18"/>
      <c r="J80" s="18"/>
      <c r="K80" s="18"/>
      <c r="L80" s="18"/>
      <c r="M80" s="20"/>
      <c r="N80" s="21"/>
    </row>
    <row r="81" spans="1:14" ht="22.5" customHeight="1" x14ac:dyDescent="0.15">
      <c r="A81" s="22" t="s">
        <v>440</v>
      </c>
      <c r="B81" s="23"/>
      <c r="C81" s="25" t="s">
        <v>441</v>
      </c>
      <c r="D81" s="26" t="s">
        <v>22</v>
      </c>
      <c r="E81" s="27"/>
      <c r="F81" s="28">
        <v>1</v>
      </c>
      <c r="G81" s="27"/>
      <c r="H81" s="29">
        <v>1</v>
      </c>
      <c r="I81" s="30"/>
      <c r="J81" s="27"/>
      <c r="K81" s="30"/>
      <c r="L81" s="30"/>
      <c r="M81" s="31">
        <f t="shared" ref="M81:M83" si="12">IF(ISNUMBER($K81),IF(ISNUMBER($G81),ROUND($K81*$G81,2),ROUND($K81*$F81,2)),IF(ISNUMBER($G81),ROUND($I81*$G81,2),ROUND($I81*$F81,2)))</f>
        <v>0</v>
      </c>
      <c r="N81" s="21"/>
    </row>
    <row r="82" spans="1:14" ht="22.5" customHeight="1" x14ac:dyDescent="0.15">
      <c r="A82" s="22" t="s">
        <v>442</v>
      </c>
      <c r="B82" s="23"/>
      <c r="C82" s="25" t="s">
        <v>443</v>
      </c>
      <c r="D82" s="26" t="s">
        <v>22</v>
      </c>
      <c r="E82" s="27"/>
      <c r="F82" s="28">
        <v>1</v>
      </c>
      <c r="G82" s="27"/>
      <c r="H82" s="29">
        <v>1</v>
      </c>
      <c r="I82" s="30"/>
      <c r="J82" s="27"/>
      <c r="K82" s="30"/>
      <c r="L82" s="30"/>
      <c r="M82" s="31">
        <f t="shared" si="12"/>
        <v>0</v>
      </c>
      <c r="N82" s="21"/>
    </row>
    <row r="83" spans="1:14" ht="22.5" customHeight="1" x14ac:dyDescent="0.15">
      <c r="A83" s="22" t="s">
        <v>444</v>
      </c>
      <c r="B83" s="23"/>
      <c r="C83" s="25" t="s">
        <v>445</v>
      </c>
      <c r="D83" s="26" t="s">
        <v>22</v>
      </c>
      <c r="E83" s="27"/>
      <c r="F83" s="28">
        <v>1</v>
      </c>
      <c r="G83" s="27"/>
      <c r="H83" s="29">
        <v>1</v>
      </c>
      <c r="I83" s="30"/>
      <c r="J83" s="27"/>
      <c r="K83" s="30"/>
      <c r="L83" s="30"/>
      <c r="M83" s="31">
        <f t="shared" si="12"/>
        <v>0</v>
      </c>
      <c r="N83" s="21"/>
    </row>
    <row r="84" spans="1:14" ht="31.5" hidden="1" customHeight="1" x14ac:dyDescent="0.15">
      <c r="A84" s="74" t="s">
        <v>446</v>
      </c>
      <c r="B84" s="75"/>
      <c r="C84" s="75"/>
      <c r="D84" s="75"/>
      <c r="E84" s="75"/>
      <c r="F84" s="75"/>
      <c r="G84" s="75"/>
      <c r="H84" s="75"/>
      <c r="I84" s="75"/>
      <c r="M84" s="32">
        <f>SUM(M$81:M$83)</f>
        <v>0</v>
      </c>
      <c r="N84" s="33"/>
    </row>
    <row r="85" spans="1:14" ht="15" customHeight="1" x14ac:dyDescent="0.15">
      <c r="A85" s="88" t="s">
        <v>447</v>
      </c>
      <c r="B85" s="89"/>
      <c r="C85" s="89"/>
      <c r="D85" s="89"/>
      <c r="E85" s="89"/>
      <c r="F85" s="89"/>
      <c r="G85" s="89"/>
      <c r="H85" s="89"/>
      <c r="I85" s="89"/>
      <c r="M85" s="40">
        <f>SUM(M$11:M$12)+SUM(M$16:M$18)+M$20+M$22+M$25+M$27+SUM(M$29:M$30)+SUM(M$32:M$34)+SUM(M$36:M$38)+SUM(M$40:M$41)+SUM(M$43:M$44)+SUM(M$46:M$47)+M$51+SUM(M$53:M$54)+SUM(M$58:M$60)+SUM(M$62:M$64)+M$66+SUM(M$68:M$78)+SUM(M$81:M$83)</f>
        <v>0</v>
      </c>
      <c r="N85" s="41"/>
    </row>
    <row r="86" spans="1:14" ht="15" customHeight="1" x14ac:dyDescent="0.15">
      <c r="A86" s="90" t="s">
        <v>179</v>
      </c>
      <c r="B86" s="91"/>
      <c r="C86" s="91"/>
      <c r="D86" s="91"/>
      <c r="E86" s="91"/>
      <c r="F86" s="91"/>
      <c r="G86" s="91"/>
      <c r="H86" s="91"/>
      <c r="I86" s="91"/>
      <c r="M86" s="42">
        <f>(SUMIF($H$8:$H$84,1,$M$8:$M$84))*0.2</f>
        <v>0</v>
      </c>
      <c r="N86" s="41"/>
    </row>
    <row r="87" spans="1:14" ht="15" customHeight="1" x14ac:dyDescent="0.15">
      <c r="A87" s="92" t="s">
        <v>448</v>
      </c>
      <c r="B87" s="93"/>
      <c r="C87" s="93"/>
      <c r="D87" s="93"/>
      <c r="E87" s="93"/>
      <c r="F87" s="93"/>
      <c r="G87" s="93"/>
      <c r="H87" s="93"/>
      <c r="I87" s="93"/>
      <c r="M87" s="43">
        <f>SUM(M$85:M$86)</f>
        <v>0</v>
      </c>
      <c r="N87" s="41"/>
    </row>
  </sheetData>
  <sheetProtection algorithmName="SHA-512" hashValue="JlmCDcEm8Fh06nte33zMHPDoh4g+jxYFSKR7SmXUsWjzPkVqW3VZow8Lbwg2ljURTr3Eyjh9bRODG68US7XRxg==" saltValue="KvTU2L7aR5fns9rqWKY6d4/YSTeIGa5/9CGdZztGT4jrykh1efxYUOmY6u0WYQqdLjM0b4CAE6eIZNzz1Wk1IA==" spinCount="100000" sheet="1" objects="1" scenarios="1"/>
  <mergeCells count="11">
    <mergeCell ref="A87:I87"/>
    <mergeCell ref="A55:I55"/>
    <mergeCell ref="A79:I79"/>
    <mergeCell ref="A84:I84"/>
    <mergeCell ref="A85:I85"/>
    <mergeCell ref="A86:I86"/>
    <mergeCell ref="A1:M2"/>
    <mergeCell ref="A3:M4"/>
    <mergeCell ref="A5:M5"/>
    <mergeCell ref="A13:I13"/>
    <mergeCell ref="A23:I23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87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Zeros="0" workbookViewId="0">
      <pane ySplit="6" topLeftCell="A7" activePane="bottomLeft" state="frozen"/>
      <selection pane="bottomLeft" activeCell="M16" sqref="M16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style="2" hidden="1" customWidth="1"/>
    <col min="6" max="6" width="12.33203125" style="1" customWidth="1"/>
    <col min="7" max="7" width="11.83203125" style="2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3"/>
    </row>
    <row r="2" spans="1:14" ht="15" customHeight="1" x14ac:dyDescent="0.15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4"/>
    </row>
    <row r="3" spans="1:14" ht="7.5" customHeight="1" x14ac:dyDescent="0.15">
      <c r="A3" s="82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4"/>
      <c r="N3" s="5"/>
    </row>
    <row r="4" spans="1:14" ht="30" customHeight="1" x14ac:dyDescent="0.15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6"/>
    </row>
    <row r="5" spans="1:14" ht="30" customHeight="1" x14ac:dyDescent="0.15">
      <c r="A5" s="85" t="s">
        <v>449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 t="s">
        <v>3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31.5" customHeight="1" x14ac:dyDescent="0.15">
      <c r="A7" s="9" t="s">
        <v>4</v>
      </c>
      <c r="B7" s="10" t="s">
        <v>5</v>
      </c>
      <c r="C7" s="11" t="s">
        <v>6</v>
      </c>
      <c r="D7" s="11" t="s">
        <v>7</v>
      </c>
      <c r="F7" s="11" t="s">
        <v>8</v>
      </c>
      <c r="G7" s="11" t="s">
        <v>9</v>
      </c>
      <c r="H7" s="11" t="s">
        <v>10</v>
      </c>
      <c r="I7" s="11" t="s">
        <v>11</v>
      </c>
      <c r="M7" s="12" t="s">
        <v>12</v>
      </c>
      <c r="N7" s="13" t="s">
        <v>13</v>
      </c>
    </row>
    <row r="8" spans="1:14" ht="45" customHeight="1" x14ac:dyDescent="0.15">
      <c r="A8" s="14" t="s">
        <v>450</v>
      </c>
      <c r="B8" s="15"/>
      <c r="C8" s="16" t="s">
        <v>451</v>
      </c>
      <c r="D8" s="17"/>
      <c r="E8" s="18"/>
      <c r="F8" s="19"/>
      <c r="G8" s="18"/>
      <c r="H8" s="19"/>
      <c r="I8" s="18"/>
      <c r="J8" s="18"/>
      <c r="K8" s="18"/>
      <c r="L8" s="18"/>
      <c r="M8" s="20"/>
      <c r="N8" s="21"/>
    </row>
    <row r="9" spans="1:14" ht="37.5" customHeight="1" x14ac:dyDescent="0.15">
      <c r="A9" s="22" t="s">
        <v>452</v>
      </c>
      <c r="B9" s="23"/>
      <c r="C9" s="24" t="s">
        <v>196</v>
      </c>
      <c r="D9" s="17"/>
      <c r="E9" s="18"/>
      <c r="F9" s="19"/>
      <c r="G9" s="18"/>
      <c r="H9" s="19"/>
      <c r="I9" s="18"/>
      <c r="J9" s="18"/>
      <c r="K9" s="18"/>
      <c r="L9" s="18"/>
      <c r="M9" s="20"/>
      <c r="N9" s="21"/>
    </row>
    <row r="10" spans="1:14" ht="37.5" customHeight="1" x14ac:dyDescent="0.15">
      <c r="A10" s="22" t="s">
        <v>453</v>
      </c>
      <c r="B10" s="23"/>
      <c r="C10" s="24" t="s">
        <v>17</v>
      </c>
      <c r="D10" s="17"/>
      <c r="E10" s="18"/>
      <c r="F10" s="19"/>
      <c r="G10" s="18"/>
      <c r="H10" s="19"/>
      <c r="I10" s="18"/>
      <c r="J10" s="18"/>
      <c r="K10" s="18"/>
      <c r="L10" s="18"/>
      <c r="M10" s="20"/>
      <c r="N10" s="21"/>
    </row>
    <row r="11" spans="1:14" ht="26.25" customHeight="1" x14ac:dyDescent="0.15">
      <c r="A11" s="22" t="s">
        <v>454</v>
      </c>
      <c r="B11" s="23"/>
      <c r="C11" s="24" t="s">
        <v>455</v>
      </c>
      <c r="D11" s="17"/>
      <c r="E11" s="18"/>
      <c r="F11" s="19"/>
      <c r="G11" s="18"/>
      <c r="H11" s="19"/>
      <c r="I11" s="18"/>
      <c r="J11" s="18"/>
      <c r="K11" s="18"/>
      <c r="L11" s="18"/>
      <c r="M11" s="20"/>
      <c r="N11" s="21"/>
    </row>
    <row r="12" spans="1:14" ht="22.5" customHeight="1" x14ac:dyDescent="0.15">
      <c r="A12" s="22" t="s">
        <v>456</v>
      </c>
      <c r="B12" s="23"/>
      <c r="C12" s="25" t="s">
        <v>457</v>
      </c>
      <c r="D12" s="26" t="s">
        <v>43</v>
      </c>
      <c r="E12" s="36"/>
      <c r="F12" s="29">
        <v>2</v>
      </c>
      <c r="G12" s="36"/>
      <c r="H12" s="29">
        <v>1</v>
      </c>
      <c r="I12" s="30"/>
      <c r="J12" s="27"/>
      <c r="K12" s="30"/>
      <c r="L12" s="30"/>
      <c r="M12" s="31">
        <f>IF(ISNUMBER($K12),IF(ISNUMBER($G12),ROUND($K12*$G12,2),ROUND($K12*$F12,2)),IF(ISNUMBER($G12),ROUND($I12*$G12,2),ROUND($I12*$F12,2)))</f>
        <v>0</v>
      </c>
      <c r="N12" s="21"/>
    </row>
    <row r="13" spans="1:14" ht="31.5" hidden="1" customHeight="1" x14ac:dyDescent="0.15">
      <c r="A13" s="74" t="s">
        <v>458</v>
      </c>
      <c r="B13" s="75"/>
      <c r="C13" s="75"/>
      <c r="D13" s="75"/>
      <c r="E13" s="75"/>
      <c r="F13" s="75"/>
      <c r="G13" s="75"/>
      <c r="H13" s="75"/>
      <c r="I13" s="75"/>
      <c r="M13" s="32">
        <f t="shared" ref="M13:M14" si="0">M$12</f>
        <v>0</v>
      </c>
      <c r="N13" s="33"/>
    </row>
    <row r="14" spans="1:14" ht="15" customHeight="1" x14ac:dyDescent="0.15">
      <c r="A14" s="88" t="s">
        <v>459</v>
      </c>
      <c r="B14" s="89"/>
      <c r="C14" s="89"/>
      <c r="D14" s="89"/>
      <c r="E14" s="89"/>
      <c r="F14" s="89"/>
      <c r="G14" s="89"/>
      <c r="H14" s="89"/>
      <c r="I14" s="89"/>
      <c r="M14" s="40">
        <f t="shared" si="0"/>
        <v>0</v>
      </c>
      <c r="N14" s="41"/>
    </row>
    <row r="15" spans="1:14" ht="15" customHeight="1" x14ac:dyDescent="0.15">
      <c r="A15" s="90" t="s">
        <v>179</v>
      </c>
      <c r="B15" s="91"/>
      <c r="C15" s="91"/>
      <c r="D15" s="91"/>
      <c r="E15" s="91"/>
      <c r="F15" s="91"/>
      <c r="G15" s="91"/>
      <c r="H15" s="91"/>
      <c r="I15" s="91"/>
      <c r="M15" s="42">
        <f>(SUMIF($H$8:$H$13,1,$M$8:$M$13))*0.2</f>
        <v>0</v>
      </c>
      <c r="N15" s="41"/>
    </row>
    <row r="16" spans="1:14" ht="15" customHeight="1" x14ac:dyDescent="0.15">
      <c r="A16" s="92" t="s">
        <v>460</v>
      </c>
      <c r="B16" s="93"/>
      <c r="C16" s="93"/>
      <c r="D16" s="93"/>
      <c r="E16" s="93"/>
      <c r="F16" s="93"/>
      <c r="G16" s="93"/>
      <c r="H16" s="93"/>
      <c r="I16" s="93"/>
      <c r="M16" s="43">
        <f>SUM(M$14:M$15)</f>
        <v>0</v>
      </c>
      <c r="N16" s="41"/>
    </row>
  </sheetData>
  <sheetProtection algorithmName="SHA-512" hashValue="wP2rBRkQRFzRkbepD3NZtrKaSj5x02O6WQ1BGwfmL+/jajYHc14XZbuZzNP80sBRbkfLtNl3wcap7IOrH8JRYA==" saltValue="goSUXm403JiBWJ7F+rx/GpI9zh/cqVHT232q8Zn18l2XTwNmmeE9Fjzz8zpqi68ZS4/TMzwOzXHuUekhlvv9og==" spinCount="100000" sheet="1" objects="1" scenarios="1"/>
  <mergeCells count="7">
    <mergeCell ref="A15:I15"/>
    <mergeCell ref="A16:I16"/>
    <mergeCell ref="A1:M2"/>
    <mergeCell ref="A3:M4"/>
    <mergeCell ref="A5:M5"/>
    <mergeCell ref="A13:I13"/>
    <mergeCell ref="A14:I14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N16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showZeros="0" workbookViewId="0">
      <pane ySplit="6" topLeftCell="A7" activePane="bottomLeft" state="frozen"/>
      <selection pane="bottomLeft" activeCell="A7" sqref="A7:I7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0" style="2" hidden="1" customWidth="1"/>
    <col min="6" max="6" width="12.33203125" style="1" customWidth="1"/>
    <col min="7" max="7" width="11.83203125" style="2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3"/>
    </row>
    <row r="2" spans="1:14" ht="15" customHeight="1" x14ac:dyDescent="0.15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4"/>
    </row>
    <row r="3" spans="1:14" ht="7.5" customHeight="1" x14ac:dyDescent="0.15">
      <c r="A3" s="82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4"/>
      <c r="N3" s="5"/>
    </row>
    <row r="4" spans="1:14" ht="30" customHeight="1" x14ac:dyDescent="0.15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6"/>
    </row>
    <row r="5" spans="1:14" ht="30" customHeight="1" x14ac:dyDescent="0.15">
      <c r="A5" s="85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 t="s">
        <v>3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15" customHeight="1" x14ac:dyDescent="0.15">
      <c r="A7" s="88" t="s">
        <v>461</v>
      </c>
      <c r="B7" s="89"/>
      <c r="C7" s="89"/>
      <c r="D7" s="89"/>
      <c r="E7" s="89"/>
      <c r="F7" s="89"/>
      <c r="G7" s="89"/>
      <c r="H7" s="89"/>
      <c r="I7" s="89"/>
      <c r="M7" s="40">
        <f>'LOT 01 VRD ET GENIE CIVIL'!$M$94+'LOT 02 BATIMENT'!$M$76+'LOT 03 ELECTRICITE'!$M$85+'LOT 04 METALLERIE'!$M$14+'LOT 04 METALLERIE'!$M$1</f>
        <v>0</v>
      </c>
      <c r="N7" s="41"/>
    </row>
    <row r="8" spans="1:14" ht="15" customHeight="1" x14ac:dyDescent="0.15">
      <c r="A8" s="90" t="s">
        <v>462</v>
      </c>
      <c r="B8" s="91"/>
      <c r="C8" s="91"/>
      <c r="D8" s="91"/>
      <c r="E8" s="91"/>
      <c r="F8" s="91"/>
      <c r="G8" s="91"/>
      <c r="H8" s="91"/>
      <c r="I8" s="91"/>
      <c r="M8" s="42">
        <f>'LOT 01 VRD ET GENIE CIVIL'!$M$95+'LOT 02 BATIMENT'!$M$77+'LOT 03 ELECTRICITE'!$M$86+'LOT 04 METALLERIE'!$M$15</f>
        <v>0</v>
      </c>
      <c r="N8" s="41"/>
    </row>
    <row r="9" spans="1:14" ht="16.5" customHeight="1" x14ac:dyDescent="0.15">
      <c r="A9" s="92" t="s">
        <v>463</v>
      </c>
      <c r="B9" s="93"/>
      <c r="C9" s="93"/>
      <c r="D9" s="93"/>
      <c r="E9" s="93"/>
      <c r="F9" s="93"/>
      <c r="G9" s="93"/>
      <c r="H9" s="93"/>
      <c r="I9" s="93"/>
      <c r="M9" s="43">
        <f>SUM(M$7:M$8)</f>
        <v>0</v>
      </c>
      <c r="N9" s="41"/>
    </row>
    <row r="11" spans="1:14" ht="22.5" customHeight="1" x14ac:dyDescent="0.15">
      <c r="A11" s="105" t="s">
        <v>464</v>
      </c>
      <c r="B11" s="106"/>
      <c r="C11" s="107"/>
      <c r="D11" s="106" t="s">
        <v>465</v>
      </c>
      <c r="E11" s="106"/>
      <c r="F11" s="106"/>
      <c r="G11" s="106"/>
      <c r="H11" s="106"/>
      <c r="I11" s="106"/>
      <c r="J11" s="106"/>
      <c r="K11" s="106"/>
      <c r="L11" s="106"/>
      <c r="M11" s="107"/>
      <c r="N11" s="63"/>
    </row>
    <row r="12" spans="1:14" ht="35.25" customHeight="1" x14ac:dyDescent="0.15">
      <c r="A12" s="64"/>
      <c r="B12" s="65"/>
      <c r="C12" s="66"/>
      <c r="D12" s="67"/>
      <c r="F12" s="67"/>
      <c r="H12" s="67"/>
      <c r="I12" s="67"/>
      <c r="M12" s="68"/>
      <c r="N12" s="69"/>
    </row>
    <row r="13" spans="1:14" ht="33.75" customHeight="1" x14ac:dyDescent="0.15">
      <c r="A13" s="70"/>
      <c r="B13" s="65"/>
      <c r="C13" s="71"/>
      <c r="D13" s="72"/>
      <c r="F13" s="72"/>
      <c r="G13" s="73"/>
      <c r="H13" s="72"/>
      <c r="I13" s="72"/>
      <c r="M13" s="71"/>
      <c r="N13" s="69"/>
    </row>
  </sheetData>
  <sheetProtection algorithmName="SHA-512" hashValue="spLH1v8Dk3/SwqDGUsLOZA89k9JS0KL/8yHLabNPnIJv8ZiUirs4tbWwC5BJJ88ChtIpaeiLXpax3pUmU+KkOw==" saltValue="qX7GxKrqL5jEv8qAic72+BaxEA0Y8mcbpy+F/MS9Mr2Ds7onOSlRGI5NCqgg2ew/Ra9ay26VRdnp0O8WogUO7A==" spinCount="100000" sheet="1" objects="1" scenarios="1"/>
  <mergeCells count="8">
    <mergeCell ref="A9:I9"/>
    <mergeCell ref="A11:C11"/>
    <mergeCell ref="D11:M11"/>
    <mergeCell ref="A1:M2"/>
    <mergeCell ref="A3:M4"/>
    <mergeCell ref="A5:M5"/>
    <mergeCell ref="A7:I7"/>
    <mergeCell ref="A8:I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M1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LOT 01 VRD ET GENIE CIVIL</vt:lpstr>
      <vt:lpstr>LOT 02 BATIMENT</vt:lpstr>
      <vt:lpstr>LOT 03 ELECTRICITE</vt:lpstr>
      <vt:lpstr>LOT 04 METALLERIE</vt:lpstr>
      <vt:lpstr>Total de l_affaire</vt:lpstr>
      <vt:lpstr>'LOT 01 VRD ET GENIE CIVIL'!Impression_des_titres</vt:lpstr>
      <vt:lpstr>'LOT 02 BATIMENT'!Impression_des_titres</vt:lpstr>
      <vt:lpstr>'LOT 03 ELECTRICITE'!Impression_des_titres</vt:lpstr>
      <vt:lpstr>'LOT 04 METALLERIE'!Impression_des_titres</vt:lpstr>
      <vt:lpstr>'Total de l_affaire'!Impression_des_titres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GUIDE-FOREST Isabelle TSEF 2CL</cp:lastModifiedBy>
  <dcterms:modified xsi:type="dcterms:W3CDTF">2025-11-04T12:44:47Z</dcterms:modified>
</cp:coreProperties>
</file>